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октябрь (20г)" sheetId="42" r:id="rId1"/>
  </sheets>
  <definedNames>
    <definedName name="_xlnm.Print_Area" localSheetId="0">'октябрь (20г)'!$A$1:$H$49</definedName>
  </definedNames>
  <calcPr calcId="145621"/>
</workbook>
</file>

<file path=xl/calcChain.xml><?xml version="1.0" encoding="utf-8"?>
<calcChain xmlns="http://schemas.openxmlformats.org/spreadsheetml/2006/main">
  <c r="G15" i="42" l="1"/>
  <c r="F15" i="42"/>
  <c r="H15" i="42" s="1"/>
  <c r="G19" i="42"/>
  <c r="F19" i="42"/>
  <c r="F21" i="42"/>
  <c r="D21" i="42"/>
  <c r="H21" i="42" s="1"/>
  <c r="D25" i="42"/>
  <c r="D6" i="42" s="1"/>
  <c r="H49" i="42"/>
  <c r="H48" i="42"/>
  <c r="H47" i="42"/>
  <c r="H46" i="42"/>
  <c r="H45" i="42"/>
  <c r="G44" i="42"/>
  <c r="F44" i="42"/>
  <c r="E44" i="42"/>
  <c r="D44" i="42"/>
  <c r="H43" i="42"/>
  <c r="H42" i="42"/>
  <c r="H41" i="42"/>
  <c r="H40" i="42"/>
  <c r="H39" i="42"/>
  <c r="G38" i="42"/>
  <c r="F38" i="42"/>
  <c r="E38" i="42"/>
  <c r="D38" i="42"/>
  <c r="H37" i="42"/>
  <c r="H36" i="42"/>
  <c r="H35" i="42"/>
  <c r="H34" i="42"/>
  <c r="H33" i="42"/>
  <c r="G32" i="42"/>
  <c r="F32" i="42"/>
  <c r="E32" i="42"/>
  <c r="D32" i="42"/>
  <c r="H31" i="42"/>
  <c r="H30" i="42"/>
  <c r="H29" i="42"/>
  <c r="H28" i="42"/>
  <c r="H27" i="42"/>
  <c r="G26" i="42"/>
  <c r="F26" i="42"/>
  <c r="E26" i="42"/>
  <c r="D26" i="42"/>
  <c r="H24" i="42"/>
  <c r="H23" i="42"/>
  <c r="H22" i="42"/>
  <c r="G20" i="42"/>
  <c r="E20" i="42"/>
  <c r="H19" i="42"/>
  <c r="H18" i="42"/>
  <c r="H17" i="42"/>
  <c r="H16" i="42"/>
  <c r="G14" i="42"/>
  <c r="E14" i="42"/>
  <c r="D14" i="42"/>
  <c r="H13" i="42"/>
  <c r="H12" i="42"/>
  <c r="H11" i="42"/>
  <c r="H10" i="42"/>
  <c r="H9" i="42"/>
  <c r="G8" i="42"/>
  <c r="F8" i="42"/>
  <c r="E8" i="42"/>
  <c r="D8" i="42"/>
  <c r="G6" i="42"/>
  <c r="F6" i="42"/>
  <c r="E6" i="42"/>
  <c r="H38" i="42" l="1"/>
  <c r="H25" i="42"/>
  <c r="H26" i="42"/>
  <c r="H6" i="42"/>
  <c r="G5" i="42"/>
  <c r="H32" i="42"/>
  <c r="E5" i="42"/>
  <c r="H44" i="42"/>
  <c r="H8" i="42"/>
  <c r="F20" i="42"/>
  <c r="F14" i="42"/>
  <c r="F5" i="42" s="1"/>
  <c r="D20" i="42"/>
  <c r="H14" i="42" l="1"/>
  <c r="H20" i="42"/>
  <c r="D5" i="42"/>
  <c r="H5" i="42" s="1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<sst xmlns="http://schemas.openxmlformats.org/spreadsheetml/2006/main" count="67" uniqueCount="25">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</sst>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P13" sqref="P13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9" s="1" customFormat="1" ht="34.5" customHeight="1" thickBot="1" x14ac:dyDescent="0.3">
      <c r="A2" s="64"/>
      <c r="B2" s="64"/>
      <c r="C2" s="64"/>
      <c r="D2" s="64"/>
      <c r="E2" s="64"/>
      <c r="F2" s="64"/>
      <c r="G2" s="64"/>
      <c r="H2" s="64"/>
    </row>
    <row r="3" spans="1:9" s="1" customFormat="1" ht="24" customHeight="1" x14ac:dyDescent="0.25">
      <c r="A3" s="65" t="s">
        <v>1</v>
      </c>
      <c r="B3" s="67" t="s">
        <v>2</v>
      </c>
      <c r="C3" s="69" t="s">
        <v>3</v>
      </c>
      <c r="D3" s="71">
        <v>42278</v>
      </c>
      <c r="E3" s="72"/>
      <c r="F3" s="72"/>
      <c r="G3" s="72"/>
      <c r="H3" s="73"/>
    </row>
    <row r="4" spans="1:9" s="1" customFormat="1" ht="24" customHeight="1" thickBot="1" x14ac:dyDescent="0.3">
      <c r="A4" s="66"/>
      <c r="B4" s="68"/>
      <c r="C4" s="70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61" t="s">
        <v>19</v>
      </c>
      <c r="B5" s="62"/>
      <c r="C5" s="2"/>
      <c r="D5" s="48">
        <f>D8+D14+D20+D26+D32+D38+D44</f>
        <v>526201316</v>
      </c>
      <c r="E5" s="3">
        <f>E8+E14+E20+E26+E32+E38+E44</f>
        <v>13496</v>
      </c>
      <c r="F5" s="3">
        <f>F8+F14+F20+F26+F32+F38+F44</f>
        <v>7225101</v>
      </c>
      <c r="G5" s="3">
        <f>G8+G14+G20+G26+G32+G38</f>
        <v>727533</v>
      </c>
      <c r="H5" s="4">
        <f>D5+E5+F5+G5</f>
        <v>534167446</v>
      </c>
      <c r="I5" s="40"/>
    </row>
    <row r="6" spans="1:9" ht="22.5" customHeight="1" x14ac:dyDescent="0.25">
      <c r="A6" s="74" t="s">
        <v>20</v>
      </c>
      <c r="B6" s="75"/>
      <c r="C6" s="5"/>
      <c r="D6" s="49">
        <f>D13+D19+D25+D31+D37+D43</f>
        <v>256993</v>
      </c>
      <c r="E6" s="6">
        <f>E13+E19+E25+E31+E37+E43+E49</f>
        <v>0</v>
      </c>
      <c r="F6" s="6">
        <f>F13+F19+F25+F31+F37+F43</f>
        <v>178240</v>
      </c>
      <c r="G6" s="6">
        <f>G13+G19+G25+G31+G37+G43</f>
        <v>313347</v>
      </c>
      <c r="H6" s="7">
        <f>D6+E6+F6+G6</f>
        <v>748580</v>
      </c>
    </row>
    <row r="7" spans="1:9" s="11" customFormat="1" ht="16.5" x14ac:dyDescent="0.25">
      <c r="A7" s="76"/>
      <c r="B7" s="77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8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50476</v>
      </c>
      <c r="G8" s="15">
        <f t="shared" si="0"/>
        <v>0</v>
      </c>
      <c r="H8" s="44">
        <f t="shared" ref="H8:H37" si="1">SUM(D8:G8)</f>
        <v>50476</v>
      </c>
    </row>
    <row r="9" spans="1:9" s="1" customFormat="1" ht="16.5" x14ac:dyDescent="0.25">
      <c r="A9" s="79" t="s">
        <v>11</v>
      </c>
      <c r="B9" s="17" t="s">
        <v>12</v>
      </c>
      <c r="C9" s="78"/>
      <c r="D9" s="51">
        <v>0</v>
      </c>
      <c r="E9" s="18">
        <v>0</v>
      </c>
      <c r="F9" s="56">
        <v>50476</v>
      </c>
      <c r="G9" s="20">
        <v>0</v>
      </c>
      <c r="H9" s="21">
        <f t="shared" si="1"/>
        <v>50476</v>
      </c>
    </row>
    <row r="10" spans="1:9" s="1" customFormat="1" ht="16.5" x14ac:dyDescent="0.25">
      <c r="A10" s="80"/>
      <c r="B10" s="17" t="s">
        <v>13</v>
      </c>
      <c r="C10" s="78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80"/>
      <c r="B11" s="17" t="s">
        <v>14</v>
      </c>
      <c r="C11" s="78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80"/>
      <c r="B12" s="17" t="s">
        <v>15</v>
      </c>
      <c r="C12" s="78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81"/>
      <c r="B13" s="17" t="s">
        <v>16</v>
      </c>
      <c r="C13" s="78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82" t="s">
        <v>10</v>
      </c>
      <c r="D14" s="52">
        <f>SUM(D15:D19)</f>
        <v>9869</v>
      </c>
      <c r="E14" s="25">
        <f t="shared" ref="E14:G14" si="2">SUM(E15:E19)</f>
        <v>0</v>
      </c>
      <c r="F14" s="25">
        <f t="shared" si="2"/>
        <v>6723516</v>
      </c>
      <c r="G14" s="25">
        <f t="shared" si="2"/>
        <v>710380</v>
      </c>
      <c r="H14" s="44">
        <f t="shared" si="1"/>
        <v>7443765</v>
      </c>
    </row>
    <row r="15" spans="1:9" s="1" customFormat="1" ht="16.5" x14ac:dyDescent="0.25">
      <c r="A15" s="79" t="s">
        <v>11</v>
      </c>
      <c r="B15" s="17" t="s">
        <v>12</v>
      </c>
      <c r="C15" s="82"/>
      <c r="D15" s="53">
        <v>0</v>
      </c>
      <c r="E15" s="19">
        <v>0</v>
      </c>
      <c r="F15" s="19">
        <f>6091153+46245+44346+2258+361274</f>
        <v>6545276</v>
      </c>
      <c r="G15" s="19">
        <f>375413+7292+14328</f>
        <v>397033</v>
      </c>
      <c r="H15" s="26">
        <f t="shared" si="1"/>
        <v>6942309</v>
      </c>
    </row>
    <row r="16" spans="1:9" s="1" customFormat="1" ht="16.5" x14ac:dyDescent="0.25">
      <c r="A16" s="80"/>
      <c r="B16" s="17" t="s">
        <v>13</v>
      </c>
      <c r="C16" s="82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80"/>
      <c r="B17" s="17" t="s">
        <v>14</v>
      </c>
      <c r="C17" s="82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80"/>
      <c r="B18" s="17" t="s">
        <v>15</v>
      </c>
      <c r="C18" s="82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81"/>
      <c r="B19" s="17" t="s">
        <v>16</v>
      </c>
      <c r="C19" s="82"/>
      <c r="D19" s="53">
        <v>9869</v>
      </c>
      <c r="E19" s="19">
        <v>0</v>
      </c>
      <c r="F19" s="19">
        <f>135097+43143</f>
        <v>178240</v>
      </c>
      <c r="G19" s="19">
        <f>86690+30480+142332+53845</f>
        <v>313347</v>
      </c>
      <c r="H19" s="26">
        <f t="shared" si="1"/>
        <v>501456</v>
      </c>
    </row>
    <row r="20" spans="1:8" s="11" customFormat="1" ht="16.5" x14ac:dyDescent="0.25">
      <c r="A20" s="23">
        <v>3</v>
      </c>
      <c r="B20" s="24" t="s">
        <v>18</v>
      </c>
      <c r="C20" s="82" t="s">
        <v>10</v>
      </c>
      <c r="D20" s="52">
        <f>SUM(D21:D25)</f>
        <v>525157292</v>
      </c>
      <c r="E20" s="25">
        <f t="shared" ref="E20:G20" si="3">SUM(E21:E25)</f>
        <v>0</v>
      </c>
      <c r="F20" s="27">
        <f t="shared" si="3"/>
        <v>87411</v>
      </c>
      <c r="G20" s="25">
        <f t="shared" si="3"/>
        <v>0</v>
      </c>
      <c r="H20" s="16">
        <f>SUM(D20:G20)</f>
        <v>525244703</v>
      </c>
    </row>
    <row r="21" spans="1:8" s="1" customFormat="1" ht="16.5" x14ac:dyDescent="0.25">
      <c r="A21" s="79" t="s">
        <v>11</v>
      </c>
      <c r="B21" s="17" t="s">
        <v>12</v>
      </c>
      <c r="C21" s="82"/>
      <c r="D21" s="58">
        <f>466433732+56426141+2050295</f>
        <v>524910168</v>
      </c>
      <c r="E21" s="28">
        <v>0</v>
      </c>
      <c r="F21" s="57">
        <f>20620+66791</f>
        <v>87411</v>
      </c>
      <c r="G21" s="28">
        <v>0</v>
      </c>
      <c r="H21" s="21">
        <f t="shared" si="1"/>
        <v>524997579</v>
      </c>
    </row>
    <row r="22" spans="1:8" s="1" customFormat="1" ht="16.5" x14ac:dyDescent="0.25">
      <c r="A22" s="80"/>
      <c r="B22" s="17" t="s">
        <v>13</v>
      </c>
      <c r="C22" s="82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80"/>
      <c r="B23" s="17" t="s">
        <v>14</v>
      </c>
      <c r="C23" s="82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80"/>
      <c r="B24" s="17" t="s">
        <v>15</v>
      </c>
      <c r="C24" s="82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80"/>
      <c r="B25" s="29" t="s">
        <v>16</v>
      </c>
      <c r="C25" s="83"/>
      <c r="D25" s="55">
        <f>190252+56872</f>
        <v>247124</v>
      </c>
      <c r="E25" s="30">
        <v>0</v>
      </c>
      <c r="F25" s="30">
        <v>0</v>
      </c>
      <c r="G25" s="30">
        <v>0</v>
      </c>
      <c r="H25" s="22">
        <f t="shared" si="1"/>
        <v>247124</v>
      </c>
    </row>
    <row r="26" spans="1:8" ht="16.5" x14ac:dyDescent="0.25">
      <c r="A26" s="38">
        <v>4</v>
      </c>
      <c r="B26" s="31" t="s">
        <v>21</v>
      </c>
      <c r="C26" s="82" t="s">
        <v>10</v>
      </c>
      <c r="D26" s="46">
        <f>SUM(D27:D31)</f>
        <v>804222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804222</v>
      </c>
    </row>
    <row r="27" spans="1:8" ht="16.5" x14ac:dyDescent="0.25">
      <c r="A27" s="84" t="s">
        <v>11</v>
      </c>
      <c r="B27" s="33" t="s">
        <v>12</v>
      </c>
      <c r="C27" s="82"/>
      <c r="D27" s="59">
        <v>804222</v>
      </c>
      <c r="E27" s="34">
        <v>0</v>
      </c>
      <c r="F27" s="34">
        <v>0</v>
      </c>
      <c r="G27" s="34">
        <v>0</v>
      </c>
      <c r="H27" s="35">
        <f t="shared" si="1"/>
        <v>804222</v>
      </c>
    </row>
    <row r="28" spans="1:8" ht="16.5" x14ac:dyDescent="0.25">
      <c r="A28" s="84"/>
      <c r="B28" s="33" t="s">
        <v>13</v>
      </c>
      <c r="C28" s="82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84"/>
      <c r="B29" s="33" t="s">
        <v>14</v>
      </c>
      <c r="C29" s="82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84"/>
      <c r="B30" s="33" t="s">
        <v>15</v>
      </c>
      <c r="C30" s="82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84"/>
      <c r="B31" s="33" t="s">
        <v>16</v>
      </c>
      <c r="C31" s="82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82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248948</v>
      </c>
      <c r="G32" s="32">
        <f t="shared" si="5"/>
        <v>17153</v>
      </c>
      <c r="H32" s="16">
        <f t="shared" si="1"/>
        <v>266101</v>
      </c>
    </row>
    <row r="33" spans="1:8" ht="16.5" x14ac:dyDescent="0.25">
      <c r="A33" s="84" t="s">
        <v>11</v>
      </c>
      <c r="B33" s="33" t="s">
        <v>12</v>
      </c>
      <c r="C33" s="82"/>
      <c r="D33" s="47">
        <v>0</v>
      </c>
      <c r="E33" s="34">
        <v>0</v>
      </c>
      <c r="F33" s="60">
        <v>248948</v>
      </c>
      <c r="G33" s="60">
        <v>17153</v>
      </c>
      <c r="H33" s="35">
        <f t="shared" si="1"/>
        <v>266101</v>
      </c>
    </row>
    <row r="34" spans="1:8" ht="16.5" x14ac:dyDescent="0.25">
      <c r="A34" s="84"/>
      <c r="B34" s="33" t="s">
        <v>13</v>
      </c>
      <c r="C34" s="82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84"/>
      <c r="B35" s="33" t="s">
        <v>14</v>
      </c>
      <c r="C35" s="82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84"/>
      <c r="B36" s="33" t="s">
        <v>15</v>
      </c>
      <c r="C36" s="82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84"/>
      <c r="B37" s="33" t="s">
        <v>16</v>
      </c>
      <c r="C37" s="82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85" t="s">
        <v>10</v>
      </c>
      <c r="D38" s="32">
        <f>SUM(D39:D43)</f>
        <v>190914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190914</v>
      </c>
    </row>
    <row r="39" spans="1:8" ht="16.5" x14ac:dyDescent="0.25">
      <c r="A39" s="84" t="s">
        <v>11</v>
      </c>
      <c r="B39" s="33" t="s">
        <v>12</v>
      </c>
      <c r="C39" s="85"/>
      <c r="D39" s="60">
        <v>190914</v>
      </c>
      <c r="E39" s="34">
        <v>0</v>
      </c>
      <c r="F39" s="34">
        <v>0</v>
      </c>
      <c r="G39" s="34">
        <v>0</v>
      </c>
      <c r="H39" s="35">
        <f t="shared" si="7"/>
        <v>190914</v>
      </c>
    </row>
    <row r="40" spans="1:8" ht="16.5" x14ac:dyDescent="0.25">
      <c r="A40" s="84"/>
      <c r="B40" s="33" t="s">
        <v>13</v>
      </c>
      <c r="C40" s="85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84"/>
      <c r="B41" s="33" t="s">
        <v>14</v>
      </c>
      <c r="C41" s="85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84"/>
      <c r="B42" s="33" t="s">
        <v>15</v>
      </c>
      <c r="C42" s="85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84"/>
      <c r="B43" s="33" t="s">
        <v>16</v>
      </c>
      <c r="C43" s="85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85" t="s">
        <v>10</v>
      </c>
      <c r="D44" s="32">
        <f>SUM(D45:D49)</f>
        <v>39019</v>
      </c>
      <c r="E44" s="32">
        <f t="shared" ref="E44:G44" si="8">SUM(E45:E49)</f>
        <v>13496</v>
      </c>
      <c r="F44" s="32">
        <f t="shared" si="8"/>
        <v>114750</v>
      </c>
      <c r="G44" s="32">
        <f t="shared" si="8"/>
        <v>0</v>
      </c>
      <c r="H44" s="45">
        <f t="shared" si="7"/>
        <v>167265</v>
      </c>
    </row>
    <row r="45" spans="1:8" ht="16.5" x14ac:dyDescent="0.25">
      <c r="A45" s="84" t="s">
        <v>11</v>
      </c>
      <c r="B45" s="33" t="s">
        <v>12</v>
      </c>
      <c r="C45" s="85"/>
      <c r="D45" s="34">
        <v>39019</v>
      </c>
      <c r="E45" s="60">
        <v>13496</v>
      </c>
      <c r="F45" s="60">
        <v>114750</v>
      </c>
      <c r="G45" s="34">
        <v>0</v>
      </c>
      <c r="H45" s="35">
        <f t="shared" si="7"/>
        <v>167265</v>
      </c>
    </row>
    <row r="46" spans="1:8" ht="16.5" x14ac:dyDescent="0.25">
      <c r="A46" s="84"/>
      <c r="B46" s="33" t="s">
        <v>13</v>
      </c>
      <c r="C46" s="85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84"/>
      <c r="B47" s="33" t="s">
        <v>14</v>
      </c>
      <c r="C47" s="85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84"/>
      <c r="B48" s="33" t="s">
        <v>15</v>
      </c>
      <c r="C48" s="85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87"/>
      <c r="B49" s="39" t="s">
        <v>16</v>
      </c>
      <c r="C49" s="86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(20г)</vt:lpstr>
      <vt:lpstr>'октябрь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2015-11-09T10:30:01Z</dcterms:modified>
</cp:coreProperties>
</file>