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955" windowHeight="10800" activeTab="2"/>
  </bookViews>
  <sheets>
    <sheet name="1 ЦК" sheetId="1" r:id="rId1"/>
    <sheet name="3 ЦК" sheetId="2" r:id="rId2"/>
    <sheet name="5 ЦК" sheetId="3" r:id="rId3"/>
    <sheet name="Потери" sheetId="4" r:id="rId4"/>
    <sheet name="3 ЦК (СЭС)" sheetId="5" r:id="rId5"/>
  </sheets>
  <externalReferences>
    <externalReference r:id="rId6"/>
    <externalReference r:id="rId7"/>
    <externalReference r:id="rId8"/>
  </externalReferences>
  <definedNames>
    <definedName name="_fio1" localSheetId="4">#REF!</definedName>
    <definedName name="_fio1">#REF!</definedName>
    <definedName name="_fio2" localSheetId="4">#REF!</definedName>
    <definedName name="_fio2">#REF!</definedName>
    <definedName name="_tst1" localSheetId="4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 localSheetId="4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 localSheetId="4">IF([1]!n_3=1,[1]!n_2,[1]!n_3&amp;[1]!n_1)</definedName>
    <definedName name="n0x">IF([2]!n_3=1,[2]!n_2,[2]!n_3&amp;[2]!n_1)</definedName>
    <definedName name="n1x" localSheetId="4">IF([1]!n_3=1,[1]!n_2,[1]!n_3&amp;'[1]перевод цифр'!n_5)</definedName>
    <definedName name="n1x">IF([2]!n_3=1,[2]!n_2,[2]!n_3&amp;'[2]перевод цифр'!n_5)</definedName>
    <definedName name="NAME_OC" localSheetId="4">#REF!</definedName>
    <definedName name="NAME_OC">#REF!</definedName>
    <definedName name="number_schet" localSheetId="4">#REF!</definedName>
    <definedName name="number_schet">#REF!</definedName>
    <definedName name="PRICE_ТЭК">#REF!</definedName>
    <definedName name="RANGE" localSheetId="4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TM" localSheetId="4">#REF!</definedName>
    <definedName name="TM">#REF!</definedName>
    <definedName name="VKBEZ">#REF!</definedName>
    <definedName name="_xlnm.Database">#REF!</definedName>
    <definedName name="мил" localSheetId="4">{0,"овz";1,"z";2,"аz";5,"овz"}</definedName>
    <definedName name="мил">{0,"овz";1,"z";2,"аz";5,"овz"}</definedName>
    <definedName name="_xlnm.Print_Area" localSheetId="0">'1 ЦК'!$A$1:$F$73</definedName>
    <definedName name="_xlnm.Print_Area" localSheetId="1">'3 ЦК'!$A$1:$D$79</definedName>
    <definedName name="_xlnm.Print_Area" localSheetId="4">'3 ЦК (СЭС)'!$A$1:$Y$50</definedName>
    <definedName name="_xlnm.Print_Area" localSheetId="2">'5 ЦК'!$A$1:$G$27</definedName>
    <definedName name="_xlnm.Print_Area" localSheetId="3">Потери!$A$1:$J$8</definedName>
    <definedName name="тыс" localSheetId="4">{0,"тысячz";1,"тысячаz";2,"тысячиz";5,"тысячz"}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5" i="1" l="1"/>
  <c r="D41" i="1"/>
  <c r="E40" i="1"/>
  <c r="D40" i="1"/>
  <c r="E31" i="1"/>
  <c r="D31" i="1"/>
  <c r="D23" i="1"/>
  <c r="F22" i="1"/>
  <c r="E22" i="1"/>
  <c r="D22" i="1"/>
  <c r="D21" i="1"/>
  <c r="D39" i="1" s="1"/>
  <c r="F20" i="1"/>
  <c r="E38" i="1" s="1"/>
  <c r="E37" i="1" s="1"/>
  <c r="E33" i="1" s="1"/>
  <c r="E20" i="1"/>
  <c r="E19" i="1" s="1"/>
  <c r="E15" i="1" s="1"/>
  <c r="D20" i="1"/>
  <c r="D19" i="1" s="1"/>
  <c r="D15" i="1" s="1"/>
  <c r="F13" i="1"/>
  <c r="E13" i="1"/>
  <c r="E14" i="1" s="1"/>
  <c r="D13" i="1"/>
  <c r="D14" i="1" s="1"/>
  <c r="D27" i="3"/>
  <c r="D26" i="3"/>
  <c r="F21" i="3" s="1"/>
  <c r="F15" i="3" s="1"/>
  <c r="G25" i="3"/>
  <c r="F25" i="3"/>
  <c r="D25" i="3"/>
  <c r="G13" i="3"/>
  <c r="F13" i="3"/>
  <c r="F14" i="3" s="1"/>
  <c r="E13" i="3"/>
  <c r="E21" i="3" s="1"/>
  <c r="D13" i="3"/>
  <c r="D11" i="3"/>
  <c r="F11" i="3" s="1"/>
  <c r="I3" i="3"/>
  <c r="I2" i="3"/>
  <c r="G14" i="1" l="1"/>
  <c r="E32" i="1"/>
  <c r="D32" i="1"/>
  <c r="D38" i="1"/>
  <c r="D37" i="1" s="1"/>
  <c r="D33" i="1" s="1"/>
  <c r="F19" i="1"/>
  <c r="F15" i="1" s="1"/>
  <c r="F14" i="1" s="1"/>
  <c r="G14" i="3"/>
  <c r="D14" i="3"/>
  <c r="E14" i="3"/>
  <c r="E15" i="3" s="1"/>
  <c r="F12" i="3"/>
  <c r="G11" i="3"/>
  <c r="G12" i="3" s="1"/>
  <c r="G15" i="3"/>
  <c r="G21" i="3" s="1"/>
  <c r="D15" i="3"/>
  <c r="D21" i="3" s="1"/>
  <c r="E11" i="3"/>
  <c r="E12" i="3" s="1"/>
  <c r="D12" i="3"/>
  <c r="G32" i="1" l="1"/>
  <c r="J6" i="4" l="1"/>
  <c r="D38" i="2"/>
  <c r="D36" i="2"/>
  <c r="D29" i="2"/>
  <c r="D22" i="2"/>
  <c r="D20" i="2"/>
  <c r="D13" i="2"/>
  <c r="H3" i="2"/>
  <c r="A5" i="2" s="1"/>
  <c r="H2" i="2"/>
  <c r="D39" i="2"/>
  <c r="D23" i="2"/>
  <c r="J8" i="4" l="1"/>
  <c r="J7" i="4"/>
  <c r="D21" i="2"/>
  <c r="D19" i="2" s="1"/>
  <c r="D15" i="2" s="1"/>
  <c r="D14" i="2" s="1"/>
  <c r="D37" i="2"/>
  <c r="D35" i="2" s="1"/>
  <c r="D31" i="2" s="1"/>
  <c r="D30" i="2" s="1"/>
</calcChain>
</file>

<file path=xl/sharedStrings.xml><?xml version="1.0" encoding="utf-8"?>
<sst xmlns="http://schemas.openxmlformats.org/spreadsheetml/2006/main" count="233" uniqueCount="78">
  <si>
    <t>Нерегулируемые цены на электрическую энергию (мощность),</t>
  </si>
  <si>
    <t>на территории Тюменской области, ХМАО и ЯНАО в феврале 2017 года (прогноз)</t>
  </si>
  <si>
    <t>поставляемую ООО "Сургутэнергосбыт"</t>
  </si>
  <si>
    <t xml:space="preserve">на территории Тюменской области, ХМАО и ЯНАО в январе 2017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</si>
  <si>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</si>
  <si>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</si>
  <si>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</si>
  <si>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</si>
  <si>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</si>
  <si>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</si>
  <si>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</si>
  <si>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</si>
  <si>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</si>
  <si>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</si>
  <si>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</si>
  <si>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</si>
  <si>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</si>
  <si>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</si>
  <si>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</si>
  <si>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</si>
  <si>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</si>
  <si>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</si>
  <si>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</si>
  <si>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</si>
  <si>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</si>
  <si>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</si>
  <si>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</si>
  <si>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</si>
  <si>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</si>
  <si>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</si>
  <si>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</si>
  <si>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</si>
  <si>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</si>
  <si>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</si>
  <si>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Начальник</t>
  </si>
  <si>
    <t>планово-экономического отдела</t>
  </si>
  <si>
    <t>О.Ю. Стрельцова</t>
  </si>
  <si>
    <t>Рубан Е.Н.</t>
  </si>
  <si>
    <t>42 63 82</t>
  </si>
  <si>
    <t>2. Третья ценовая категория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</si>
  <si>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</si>
  <si>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</si>
  <si>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</si>
  <si>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</si>
  <si>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</si>
  <si>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</si>
  <si>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</si>
  <si>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</si>
  <si>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</si>
  <si>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</si>
  <si>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</si>
  <si>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</si>
  <si>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</si>
  <si>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</si>
  <si>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</si>
  <si>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</si>
  <si>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</si>
  <si>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</si>
  <si>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</si>
  <si>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</si>
  <si>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январь 2017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</si>
  <si>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</si>
  <si>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</si>
  <si>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</si>
  <si>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</si>
  <si>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</si>
  <si>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</si>
  <si>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r>
      <t xml:space="preserve"> на территории Тюменской области, ХМАО и ЯНАО в январе 2017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</si>
  <si>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</si>
  <si>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</si>
  <si>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</si>
  <si>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</si>
  <si>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</si>
  <si>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</si>
  <si>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СН1</t>
  </si>
  <si>
    <t>Одноставочный тариф на услуги по передаче электрической энергии, рублей/МВт*ч без НДС</t>
  </si>
  <si>
    <t>СН 1</t>
  </si>
  <si>
    <t>Показатели утвержденные решением РЭК № 95 от 28.12.2016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</si>
</sst>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_-* #,##0_-;\-* #,##0_-;_-* &quot;-&quot;_-;_-@_-"/>
    <numFmt numFmtId="170" formatCode="_-* #,##0.00_-;\-* #,##0.00_-;_-* &quot;-&quot;??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0.00_)"/>
    <numFmt numFmtId="174" formatCode="_(* #,##0.00_);_(* \(#,##0.00\);_(* &quot;-&quot;??_);_(@_)"/>
    <numFmt numFmtId="175" formatCode="#,##0.00000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8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4" fillId="0" borderId="0"/>
    <xf numFmtId="0" fontId="25" fillId="0" borderId="77" applyNumberFormat="0" applyFill="0" applyAlignment="0" applyProtection="0"/>
    <xf numFmtId="0" fontId="4" fillId="0" borderId="0"/>
    <xf numFmtId="0" fontId="4" fillId="0" borderId="0"/>
    <xf numFmtId="0" fontId="26" fillId="0" borderId="0"/>
    <xf numFmtId="0" fontId="26" fillId="0" borderId="0"/>
    <xf numFmtId="4" fontId="27" fillId="0" borderId="0">
      <alignment vertical="center"/>
    </xf>
    <xf numFmtId="0" fontId="24" fillId="0" borderId="0"/>
    <xf numFmtId="0" fontId="26" fillId="0" borderId="0"/>
    <xf numFmtId="4" fontId="27" fillId="0" borderId="0">
      <alignment vertical="center"/>
    </xf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4" fontId="27" fillId="0" borderId="0">
      <alignment vertical="center"/>
    </xf>
    <xf numFmtId="0" fontId="24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30" fillId="19" borderId="0" applyNumberFormat="0" applyBorder="0" applyAlignment="0" applyProtection="0"/>
    <xf numFmtId="10" fontId="30" fillId="20" borderId="15" applyNumberFormat="0" applyBorder="0" applyAlignment="0" applyProtection="0"/>
    <xf numFmtId="37" fontId="31" fillId="0" borderId="0"/>
    <xf numFmtId="37" fontId="31" fillId="0" borderId="0"/>
    <xf numFmtId="37" fontId="31" fillId="0" borderId="0"/>
    <xf numFmtId="0" fontId="4" fillId="0" borderId="0"/>
    <xf numFmtId="173" fontId="32" fillId="0" borderId="0"/>
    <xf numFmtId="1" fontId="4" fillId="0" borderId="0">
      <alignment horizontal="right"/>
    </xf>
    <xf numFmtId="0" fontId="2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4" borderId="0" applyNumberFormat="0" applyBorder="0" applyAlignment="0" applyProtection="0"/>
    <xf numFmtId="0" fontId="33" fillId="10" borderId="78" applyNumberFormat="0" applyAlignment="0" applyProtection="0"/>
    <xf numFmtId="0" fontId="34" fillId="25" borderId="79" applyNumberFormat="0" applyAlignment="0" applyProtection="0"/>
    <xf numFmtId="0" fontId="35" fillId="25" borderId="78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5" fillId="0" borderId="80" applyNumberFormat="0" applyFill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26" borderId="81" applyNumberFormat="0" applyFont="0" applyAlignment="0" applyProtection="0"/>
    <xf numFmtId="0" fontId="41" fillId="0" borderId="0"/>
    <xf numFmtId="0" fontId="42" fillId="0" borderId="82" applyNumberFormat="0" applyFill="0" applyAlignment="0" applyProtection="0"/>
    <xf numFmtId="0" fontId="43" fillId="6" borderId="0" applyNumberFormat="0" applyBorder="0" applyAlignment="0" applyProtection="0"/>
    <xf numFmtId="0" fontId="38" fillId="7" borderId="0" applyNumberFormat="0" applyBorder="0" applyAlignment="0" applyProtection="0"/>
    <xf numFmtId="0" fontId="44" fillId="27" borderId="83" applyNumberFormat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26" borderId="81" applyNumberFormat="0" applyFont="0" applyAlignment="0" applyProtection="0"/>
    <xf numFmtId="0" fontId="46" fillId="28" borderId="0" applyNumberFormat="0" applyBorder="0" applyAlignment="0" applyProtection="0"/>
    <xf numFmtId="0" fontId="41" fillId="0" borderId="0"/>
    <xf numFmtId="0" fontId="13" fillId="26" borderId="81" applyNumberFormat="0" applyFont="0" applyAlignment="0" applyProtection="0"/>
    <xf numFmtId="0" fontId="41" fillId="0" borderId="0"/>
    <xf numFmtId="0" fontId="41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82" applyNumberFormat="0" applyFill="0" applyAlignment="0" applyProtection="0"/>
    <xf numFmtId="0" fontId="4" fillId="0" borderId="0"/>
    <xf numFmtId="0" fontId="47" fillId="27" borderId="83" applyNumberFormat="0" applyAlignment="0" applyProtection="0"/>
    <xf numFmtId="0" fontId="39" fillId="0" borderId="0" applyNumberFormat="0" applyFill="0" applyBorder="0" applyAlignment="0" applyProtection="0"/>
    <xf numFmtId="0" fontId="48" fillId="0" borderId="84" applyNumberFormat="0" applyFill="0" applyAlignment="0" applyProtection="0"/>
    <xf numFmtId="0" fontId="49" fillId="0" borderId="85" applyNumberFormat="0" applyFill="0" applyAlignment="0" applyProtection="0"/>
    <xf numFmtId="0" fontId="50" fillId="0" borderId="86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77" applyNumberFormat="0" applyFill="0" applyAlignment="0" applyProtection="0"/>
    <xf numFmtId="0" fontId="47" fillId="27" borderId="83" applyNumberFormat="0" applyAlignment="0" applyProtection="0"/>
    <xf numFmtId="0" fontId="5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2" fillId="0" borderId="0"/>
    <xf numFmtId="0" fontId="6" fillId="0" borderId="0"/>
    <xf numFmtId="0" fontId="6" fillId="0" borderId="0" applyNumberFormat="0"/>
    <xf numFmtId="0" fontId="52" fillId="0" borderId="0"/>
    <xf numFmtId="0" fontId="53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4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0" fillId="0" borderId="0"/>
    <xf numFmtId="0" fontId="1" fillId="0" borderId="0"/>
    <xf numFmtId="0" fontId="6" fillId="0" borderId="0"/>
    <xf numFmtId="0" fontId="52" fillId="0" borderId="0"/>
    <xf numFmtId="0" fontId="1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43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26" borderId="81" applyNumberFormat="0" applyFont="0" applyAlignment="0" applyProtection="0"/>
    <xf numFmtId="0" fontId="6" fillId="26" borderId="8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82" applyNumberFormat="0" applyFill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26" fillId="0" borderId="0"/>
    <xf numFmtId="0" fontId="24" fillId="0" borderId="0"/>
    <xf numFmtId="0" fontId="26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7" borderId="0" applyNumberFormat="0" applyBorder="0" applyAlignment="0" applyProtection="0"/>
    <xf numFmtId="0" fontId="55" fillId="12" borderId="0" applyNumberFormat="0" applyBorder="0" applyAlignment="0" applyProtection="0"/>
    <xf numFmtId="0" fontId="55" fillId="28" borderId="0" applyNumberFormat="0" applyBorder="0" applyAlignment="0" applyProtection="0"/>
    <xf numFmtId="0" fontId="55" fillId="25" borderId="0" applyNumberFormat="0" applyBorder="0" applyAlignment="0" applyProtection="0"/>
    <xf numFmtId="0" fontId="55" fillId="17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9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8" fillId="7" borderId="0" applyNumberFormat="0" applyBorder="0" applyAlignment="0" applyProtection="0"/>
    <xf numFmtId="0" fontId="25" fillId="0" borderId="77" applyNumberFormat="0" applyFill="0" applyAlignment="0" applyProtection="0"/>
    <xf numFmtId="0" fontId="29" fillId="21" borderId="0" applyNumberFormat="0" applyBorder="0" applyAlignment="0" applyProtection="0"/>
    <xf numFmtId="0" fontId="25" fillId="0" borderId="77" applyNumberFormat="0" applyFill="0" applyAlignment="0" applyProtection="0"/>
    <xf numFmtId="0" fontId="34" fillId="25" borderId="79" applyNumberFormat="0" applyAlignment="0" applyProtection="0"/>
    <xf numFmtId="0" fontId="4" fillId="0" borderId="0"/>
    <xf numFmtId="0" fontId="4" fillId="0" borderId="0"/>
    <xf numFmtId="0" fontId="43" fillId="6" borderId="0" applyNumberFormat="0" applyBorder="0" applyAlignment="0" applyProtection="0"/>
    <xf numFmtId="0" fontId="29" fillId="22" borderId="0" applyNumberFormat="0" applyBorder="0" applyAlignment="0" applyProtection="0"/>
    <xf numFmtId="0" fontId="38" fillId="7" borderId="0" applyNumberFormat="0" applyBorder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6" fillId="0" borderId="0"/>
    <xf numFmtId="0" fontId="6" fillId="26" borderId="81" applyNumberFormat="0" applyFont="0" applyAlignment="0" applyProtection="0"/>
    <xf numFmtId="0" fontId="50" fillId="0" borderId="86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7" fillId="27" borderId="83" applyNumberFormat="0" applyAlignment="0" applyProtection="0"/>
    <xf numFmtId="0" fontId="47" fillId="27" borderId="83" applyNumberFormat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5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2" fillId="0" borderId="82" applyNumberFormat="0" applyFill="0" applyAlignment="0" applyProtection="0"/>
    <xf numFmtId="0" fontId="44" fillId="27" borderId="83" applyNumberFormat="0" applyAlignment="0" applyProtection="0"/>
    <xf numFmtId="0" fontId="39" fillId="0" borderId="0" applyNumberFormat="0" applyFill="0" applyBorder="0" applyAlignment="0" applyProtection="0"/>
    <xf numFmtId="0" fontId="13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4" fillId="0" borderId="0" applyFont="0" applyFill="0" applyBorder="0" applyAlignment="0" applyProtection="0"/>
  </cellStyleXfs>
  <cellXfs count="327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167" fontId="10" fillId="2" borderId="8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66" fontId="21" fillId="0" borderId="74" xfId="4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6" fontId="21" fillId="0" borderId="76" xfId="4" applyNumberFormat="1" applyFont="1" applyFill="1" applyBorder="1" applyAlignment="1">
      <alignment horizontal="center" vertical="center"/>
    </xf>
    <xf numFmtId="0" fontId="23" fillId="0" borderId="0" xfId="0" applyFont="1"/>
    <xf numFmtId="164" fontId="2" fillId="0" borderId="0" xfId="115" applyNumberFormat="1" applyFont="1" applyFill="1"/>
    <xf numFmtId="49" fontId="2" fillId="0" borderId="0" xfId="115" applyNumberFormat="1" applyFont="1" applyFill="1"/>
    <xf numFmtId="0" fontId="2" fillId="0" borderId="0" xfId="115" applyFont="1" applyFill="1" applyAlignment="1">
      <alignment horizontal="center"/>
    </xf>
    <xf numFmtId="0" fontId="2" fillId="0" borderId="0" xfId="115" applyFont="1" applyFill="1"/>
    <xf numFmtId="0" fontId="3" fillId="0" borderId="0" xfId="115" applyFont="1" applyFill="1"/>
    <xf numFmtId="0" fontId="4" fillId="0" borderId="0" xfId="115" applyFont="1" applyFill="1"/>
    <xf numFmtId="49" fontId="5" fillId="0" borderId="0" xfId="115" applyNumberFormat="1" applyFont="1" applyFill="1" applyBorder="1" applyAlignment="1">
      <alignment horizontal="left" wrapText="1"/>
    </xf>
    <xf numFmtId="0" fontId="4" fillId="0" borderId="0" xfId="115" applyFont="1" applyFill="1" applyBorder="1"/>
    <xf numFmtId="0" fontId="4" fillId="0" borderId="0" xfId="115" applyFont="1" applyFill="1" applyBorder="1" applyAlignment="1">
      <alignment horizontal="center"/>
    </xf>
    <xf numFmtId="165" fontId="4" fillId="0" borderId="0" xfId="115" applyNumberFormat="1" applyFont="1" applyFill="1"/>
    <xf numFmtId="0" fontId="58" fillId="4" borderId="88" xfId="115" applyFont="1" applyFill="1" applyBorder="1" applyAlignment="1">
      <alignment horizontal="center" wrapText="1"/>
    </xf>
    <xf numFmtId="1" fontId="58" fillId="4" borderId="88" xfId="115" applyNumberFormat="1" applyFont="1" applyFill="1" applyBorder="1" applyAlignment="1">
      <alignment horizontal="center" wrapText="1"/>
    </xf>
    <xf numFmtId="0" fontId="58" fillId="4" borderId="88" xfId="115" applyFont="1" applyFill="1" applyBorder="1" applyAlignment="1">
      <alignment horizontal="center" vertical="top" wrapText="1"/>
    </xf>
    <xf numFmtId="166" fontId="6" fillId="0" borderId="15" xfId="115" applyNumberFormat="1" applyFill="1" applyBorder="1"/>
    <xf numFmtId="166" fontId="4" fillId="0" borderId="0" xfId="115" applyNumberFormat="1" applyFont="1" applyFill="1"/>
    <xf numFmtId="0" fontId="58" fillId="4" borderId="0" xfId="115" applyFont="1" applyFill="1" applyBorder="1" applyAlignment="1">
      <alignment horizontal="center" vertical="top" wrapText="1"/>
    </xf>
    <xf numFmtId="4" fontId="58" fillId="4" borderId="0" xfId="1" applyNumberFormat="1" applyFont="1" applyFill="1" applyBorder="1" applyAlignment="1">
      <alignment horizontal="center" vertical="center" wrapText="1"/>
    </xf>
    <xf numFmtId="0" fontId="57" fillId="4" borderId="0" xfId="115" applyFont="1" applyFill="1"/>
    <xf numFmtId="0" fontId="4" fillId="4" borderId="0" xfId="115" applyFont="1" applyFill="1"/>
    <xf numFmtId="0" fontId="60" fillId="4" borderId="0" xfId="115" applyFont="1" applyFill="1"/>
    <xf numFmtId="164" fontId="4" fillId="0" borderId="0" xfId="115" applyNumberFormat="1" applyFont="1" applyFill="1"/>
    <xf numFmtId="49" fontId="4" fillId="0" borderId="0" xfId="115" applyNumberFormat="1" applyFont="1" applyFill="1"/>
    <xf numFmtId="0" fontId="4" fillId="0" borderId="0" xfId="115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7" xfId="0" applyNumberFormat="1" applyFont="1" applyFill="1" applyBorder="1" applyAlignment="1">
      <alignment horizontal="center" vertical="center"/>
    </xf>
    <xf numFmtId="167" fontId="10" fillId="2" borderId="38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5" fillId="2" borderId="28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2" fillId="0" borderId="7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49" fontId="58" fillId="4" borderId="67" xfId="115" applyNumberFormat="1" applyFont="1" applyFill="1" applyBorder="1" applyAlignment="1">
      <alignment horizontal="center" vertical="center" wrapText="1"/>
    </xf>
    <xf numFmtId="49" fontId="58" fillId="4" borderId="89" xfId="115" applyNumberFormat="1" applyFont="1" applyFill="1" applyBorder="1" applyAlignment="1">
      <alignment horizontal="center" vertical="center" wrapText="1"/>
    </xf>
    <xf numFmtId="49" fontId="58" fillId="4" borderId="70" xfId="115" applyNumberFormat="1" applyFont="1" applyFill="1" applyBorder="1" applyAlignment="1">
      <alignment horizontal="center" vertical="center" wrapText="1"/>
    </xf>
    <xf numFmtId="49" fontId="58" fillId="4" borderId="19" xfId="115" applyNumberFormat="1" applyFont="1" applyFill="1" applyBorder="1" applyAlignment="1">
      <alignment horizontal="center" vertical="center" wrapText="1"/>
    </xf>
    <xf numFmtId="49" fontId="58" fillId="4" borderId="45" xfId="115" applyNumberFormat="1" applyFont="1" applyFill="1" applyBorder="1" applyAlignment="1">
      <alignment horizontal="center" vertical="center" wrapText="1"/>
    </xf>
    <xf numFmtId="49" fontId="58" fillId="4" borderId="71" xfId="115" applyNumberFormat="1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/>
    </xf>
    <xf numFmtId="49" fontId="2" fillId="0" borderId="0" xfId="115" applyNumberFormat="1" applyFont="1" applyFill="1" applyAlignment="1">
      <alignment horizontal="center" vertical="center"/>
    </xf>
    <xf numFmtId="49" fontId="2" fillId="0" borderId="0" xfId="115" applyNumberFormat="1" applyFont="1" applyFill="1" applyBorder="1" applyAlignment="1">
      <alignment horizontal="center" vertical="center" wrapText="1"/>
    </xf>
    <xf numFmtId="164" fontId="2" fillId="0" borderId="0" xfId="115" applyNumberFormat="1" applyFont="1" applyFill="1" applyAlignment="1">
      <alignment horizontal="center" vertical="center" wrapText="1"/>
    </xf>
    <xf numFmtId="0" fontId="57" fillId="4" borderId="87" xfId="115" applyFont="1" applyFill="1" applyBorder="1" applyAlignment="1">
      <alignment horizontal="left" vertical="center" wrapText="1"/>
    </xf>
    <xf numFmtId="0" fontId="58" fillId="4" borderId="88" xfId="115" applyFont="1" applyFill="1" applyBorder="1" applyAlignment="1">
      <alignment horizontal="center" wrapText="1"/>
    </xf>
    <xf numFmtId="0" fontId="59" fillId="4" borderId="88" xfId="115" applyFont="1" applyFill="1" applyBorder="1" applyAlignment="1">
      <alignment horizontal="center" vertical="top" wrapText="1"/>
    </xf>
    <xf numFmtId="0" fontId="57" fillId="4" borderId="45" xfId="115" applyFont="1" applyFill="1" applyBorder="1" applyAlignment="1">
      <alignment horizontal="left" vertical="center" wrapText="1"/>
    </xf>
    <xf numFmtId="165" fontId="57" fillId="4" borderId="45" xfId="1" applyNumberFormat="1" applyFont="1" applyFill="1" applyBorder="1" applyAlignment="1">
      <alignment horizontal="center" vertical="center" wrapText="1"/>
    </xf>
    <xf numFmtId="49" fontId="58" fillId="4" borderId="32" xfId="115" applyNumberFormat="1" applyFont="1" applyFill="1" applyBorder="1" applyAlignment="1">
      <alignment horizontal="left" wrapText="1"/>
    </xf>
    <xf numFmtId="49" fontId="58" fillId="4" borderId="33" xfId="115" applyNumberFormat="1" applyFont="1" applyFill="1" applyBorder="1" applyAlignment="1">
      <alignment horizontal="left" wrapText="1"/>
    </xf>
    <xf numFmtId="49" fontId="58" fillId="4" borderId="41" xfId="115" applyNumberFormat="1" applyFont="1" applyFill="1" applyBorder="1" applyAlignment="1">
      <alignment horizontal="left" wrapText="1"/>
    </xf>
    <xf numFmtId="4" fontId="58" fillId="4" borderId="15" xfId="1" applyNumberFormat="1" applyFont="1" applyFill="1" applyBorder="1" applyAlignment="1">
      <alignment horizontal="center"/>
    </xf>
    <xf numFmtId="4" fontId="58" fillId="4" borderId="32" xfId="1" applyNumberFormat="1" applyFont="1" applyFill="1" applyBorder="1" applyAlignment="1">
      <alignment horizontal="center"/>
    </xf>
    <xf numFmtId="4" fontId="58" fillId="4" borderId="41" xfId="1" applyNumberFormat="1" applyFont="1" applyFill="1" applyBorder="1" applyAlignment="1">
      <alignment horizontal="center"/>
    </xf>
    <xf numFmtId="175" fontId="4" fillId="0" borderId="0" xfId="3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 wrapText="1"/>
    </xf>
    <xf numFmtId="49" fontId="5" fillId="2" borderId="60" xfId="0" applyNumberFormat="1" applyFont="1" applyFill="1" applyBorder="1" applyAlignment="1">
      <alignment horizontal="left" wrapText="1"/>
    </xf>
    <xf numFmtId="49" fontId="5" fillId="2" borderId="9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69" xfId="0" applyNumberFormat="1" applyFont="1" applyFill="1" applyBorder="1" applyAlignment="1">
      <alignment horizontal="left" wrapText="1"/>
    </xf>
    <xf numFmtId="49" fontId="4" fillId="2" borderId="40" xfId="0" applyNumberFormat="1" applyFont="1" applyFill="1" applyBorder="1" applyAlignment="1">
      <alignment horizontal="left" wrapText="1"/>
    </xf>
    <xf numFmtId="49" fontId="4" fillId="2" borderId="41" xfId="0" applyNumberFormat="1" applyFont="1" applyFill="1" applyBorder="1" applyAlignment="1">
      <alignment horizontal="left" wrapText="1"/>
    </xf>
    <xf numFmtId="49" fontId="4" fillId="2" borderId="75" xfId="0" applyNumberFormat="1" applyFont="1" applyFill="1" applyBorder="1" applyAlignment="1">
      <alignment horizontal="left" wrapText="1"/>
    </xf>
    <xf numFmtId="49" fontId="4" fillId="2" borderId="91" xfId="0" applyNumberFormat="1" applyFont="1" applyFill="1" applyBorder="1" applyAlignment="1">
      <alignment horizontal="left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2" borderId="27" xfId="0" applyNumberFormat="1" applyFont="1" applyFill="1" applyBorder="1" applyAlignment="1">
      <alignment horizontal="center" vertical="center" wrapText="1"/>
    </xf>
    <xf numFmtId="164" fontId="12" fillId="2" borderId="60" xfId="0" applyNumberFormat="1" applyFont="1" applyFill="1" applyBorder="1" applyAlignment="1">
      <alignment horizontal="left" vertical="center" wrapText="1"/>
    </xf>
    <xf numFmtId="164" fontId="12" fillId="2" borderId="90" xfId="0" applyNumberFormat="1" applyFont="1" applyFill="1" applyBorder="1" applyAlignment="1">
      <alignment horizontal="left" vertical="center" wrapText="1"/>
    </xf>
    <xf numFmtId="164" fontId="11" fillId="2" borderId="10" xfId="0" applyNumberFormat="1" applyFont="1" applyFill="1" applyBorder="1" applyAlignment="1">
      <alignment horizontal="left" vertical="center" wrapText="1"/>
    </xf>
    <xf numFmtId="164" fontId="11" fillId="2" borderId="69" xfId="0" applyNumberFormat="1" applyFont="1" applyFill="1" applyBorder="1" applyAlignment="1">
      <alignment horizontal="left" vertical="center" wrapText="1"/>
    </xf>
    <xf numFmtId="164" fontId="11" fillId="2" borderId="40" xfId="0" applyNumberFormat="1" applyFont="1" applyFill="1" applyBorder="1" applyAlignment="1">
      <alignment horizontal="left" vertical="center" wrapText="1"/>
    </xf>
    <xf numFmtId="164" fontId="11" fillId="2" borderId="41" xfId="0" applyNumberFormat="1" applyFont="1" applyFill="1" applyBorder="1" applyAlignment="1">
      <alignment horizontal="left" vertical="center" wrapText="1"/>
    </xf>
    <xf numFmtId="49" fontId="11" fillId="2" borderId="75" xfId="0" applyNumberFormat="1" applyFont="1" applyFill="1" applyBorder="1" applyAlignment="1">
      <alignment horizontal="left" wrapText="1"/>
    </xf>
    <xf numFmtId="49" fontId="11" fillId="2" borderId="91" xfId="0" applyNumberFormat="1" applyFont="1" applyFill="1" applyBorder="1" applyAlignment="1">
      <alignment horizontal="left" wrapText="1"/>
    </xf>
  </cellXfs>
  <cellStyles count="458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10" xfId="405"/>
    <cellStyle name="ЄЄЄЄЄ 11" xfId="406"/>
    <cellStyle name="ЄЄЄЄЄ 12" xfId="407"/>
    <cellStyle name="ЄЄЄЄЄ 13" xfId="408"/>
    <cellStyle name="ЄЄЄЄЄ 14" xfId="409"/>
    <cellStyle name="ЄЄЄЄЄ 15" xfId="410"/>
    <cellStyle name="ЄЄЄЄЄ 16" xfId="411"/>
    <cellStyle name="ЄЄЄЄЄ 17" xfId="412"/>
    <cellStyle name="ЄЄЄЄЄ 18" xfId="413"/>
    <cellStyle name="ЄЄЄЄЄ 19" xfId="414"/>
    <cellStyle name="ЄЄЄЄЄ 2" xfId="85"/>
    <cellStyle name="ЄЄЄ_x0004_ЄЄ 2" xfId="86"/>
    <cellStyle name="ЄЄЄ_x0004_ЄЄ 2 2" xfId="87"/>
    <cellStyle name="ЄЄЄЄЄ 20" xfId="415"/>
    <cellStyle name="ЄЄЄЄЄ 21" xfId="416"/>
    <cellStyle name="ЄЄЄЄЄ 22" xfId="417"/>
    <cellStyle name="ЄЄЄЄЄ 23" xfId="418"/>
    <cellStyle name="ЄЄЄЄЄ 24" xfId="419"/>
    <cellStyle name="ЄЄЄЄЄ 25" xfId="420"/>
    <cellStyle name="ЄЄЄЄЄ 26" xfId="421"/>
    <cellStyle name="ЄЄЄЄЄ 27" xfId="422"/>
    <cellStyle name="ЄЄЄЄЄ 28" xfId="423"/>
    <cellStyle name="ЄЄЄЄЄ 29" xfId="424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ЄЄ 9" xfId="425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0 3 2" xfId="426"/>
    <cellStyle name="Обычный 10 4" xfId="427"/>
    <cellStyle name="Обычный 10 5" xfId="428"/>
    <cellStyle name="Обычный 11" xfId="119"/>
    <cellStyle name="Обычный 11 2" xfId="120"/>
    <cellStyle name="Обычный 12" xfId="121"/>
    <cellStyle name="Обычный 12 2" xfId="122"/>
    <cellStyle name="Обычный 12 2 2" xfId="429"/>
    <cellStyle name="Обычный 12 2 3" xfId="430"/>
    <cellStyle name="Обычный 12 2 4" xfId="431"/>
    <cellStyle name="Обычный 12 3" xfId="123"/>
    <cellStyle name="Обычный 12 4" xfId="124"/>
    <cellStyle name="Обычный 13" xfId="125"/>
    <cellStyle name="Обычный 13 2" xfId="126"/>
    <cellStyle name="Обычный 13 3" xfId="432"/>
    <cellStyle name="Обычный 13 4" xfId="433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5 3" xfId="434"/>
    <cellStyle name="Обычный 15 4" xfId="435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7 3" xfId="436"/>
    <cellStyle name="Обычный 17 4" xfId="437"/>
    <cellStyle name="Обычный 18" xfId="137"/>
    <cellStyle name="Обычный 18 2" xfId="138"/>
    <cellStyle name="Обычный 18 2 2" xfId="438"/>
    <cellStyle name="Обычный 18 3" xfId="139"/>
    <cellStyle name="Обычный 18 4" xfId="4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5 2" xfId="440"/>
    <cellStyle name="Обычный 2 5 3" xfId="441"/>
    <cellStyle name="Обычный 2 5 4" xfId="442"/>
    <cellStyle name="Обычный 2 6" xfId="160"/>
    <cellStyle name="Обычный 2 6 2" xfId="161"/>
    <cellStyle name="Обычный 2 6 3" xfId="443"/>
    <cellStyle name="Обычный 2 6 4" xfId="444"/>
    <cellStyle name="Обычный 2 7" xfId="162"/>
    <cellStyle name="Обычный 2 7 2" xfId="445"/>
    <cellStyle name="Обычный 2 7 3" xfId="446"/>
    <cellStyle name="Обычный 2 7 4" xfId="447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2 3" xfId="448"/>
    <cellStyle name="Обычный 3 2 2 4" xfId="449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5 3" xfId="450"/>
    <cellStyle name="Обычный 45 4" xfId="451"/>
    <cellStyle name="Обычный 46" xfId="242"/>
    <cellStyle name="Обычный 47" xfId="243"/>
    <cellStyle name="Обычный 48" xfId="244"/>
    <cellStyle name="Обычный 49" xfId="245"/>
    <cellStyle name="Обычный 5" xfId="246"/>
    <cellStyle name="Обычный 5 2" xfId="247"/>
    <cellStyle name="Обычный 5 3" xfId="248"/>
    <cellStyle name="Обычный 51" xfId="249"/>
    <cellStyle name="Обычный 52" xfId="250"/>
    <cellStyle name="Обычный 54" xfId="251"/>
    <cellStyle name="Обычный 6" xfId="252"/>
    <cellStyle name="Обычный 6 2" xfId="253"/>
    <cellStyle name="Обычный 6 3" xfId="254"/>
    <cellStyle name="Обычный 6_Расчет (2)" xfId="255"/>
    <cellStyle name="Обычный 7" xfId="256"/>
    <cellStyle name="Обычный 7 2" xfId="257"/>
    <cellStyle name="Обычный 7 3" xfId="452"/>
    <cellStyle name="Обычный 7 4" xfId="453"/>
    <cellStyle name="Обычный 8" xfId="258"/>
    <cellStyle name="Обычный 8 2" xfId="259"/>
    <cellStyle name="Обычный 8 2 2" xfId="454"/>
    <cellStyle name="Обычный 8 2 3" xfId="455"/>
    <cellStyle name="Обычный 8 2 4" xfId="456"/>
    <cellStyle name="Обычный 8 3" xfId="260"/>
    <cellStyle name="Обычный 8 4" xfId="261"/>
    <cellStyle name="Обычный 9" xfId="262"/>
    <cellStyle name="Обычный 9 2" xfId="263"/>
    <cellStyle name="Плохой 2" xfId="264"/>
    <cellStyle name="Пояснение 2" xfId="265"/>
    <cellStyle name="Примечание 2" xfId="266"/>
    <cellStyle name="Примечание 2 2" xfId="267"/>
    <cellStyle name="Процентный 2" xfId="268"/>
    <cellStyle name="Процентный 3" xfId="269"/>
    <cellStyle name="Процентный 4" xfId="270"/>
    <cellStyle name="Связанная ячейка 2" xfId="271"/>
    <cellStyle name="Стиль 1" xfId="272"/>
    <cellStyle name="Стиль 1 2" xfId="273"/>
    <cellStyle name="Стиль 1 2 2" xfId="274"/>
    <cellStyle name="Стиль 1 3" xfId="275"/>
    <cellStyle name="Стиль 1 4" xfId="276"/>
    <cellStyle name="Стиль 1 4 2" xfId="277"/>
    <cellStyle name="Стиль 1 5" xfId="278"/>
    <cellStyle name="Стиль 10" xfId="279"/>
    <cellStyle name="Стиль 10 2" xfId="280"/>
    <cellStyle name="Стиль 11" xfId="281"/>
    <cellStyle name="Стиль 11 2" xfId="282"/>
    <cellStyle name="Стиль 12" xfId="283"/>
    <cellStyle name="Стиль 12 2" xfId="284"/>
    <cellStyle name="Стиль 13" xfId="285"/>
    <cellStyle name="Стиль 14" xfId="286"/>
    <cellStyle name="Стиль 15" xfId="287"/>
    <cellStyle name="Стиль 16" xfId="288"/>
    <cellStyle name="Стиль 17" xfId="289"/>
    <cellStyle name="Стиль 18" xfId="290"/>
    <cellStyle name="Стиль 2" xfId="291"/>
    <cellStyle name="Стиль 2 2" xfId="292"/>
    <cellStyle name="Стиль 3" xfId="293"/>
    <cellStyle name="Стиль 3 2" xfId="294"/>
    <cellStyle name="Стиль 4" xfId="295"/>
    <cellStyle name="Стиль 4 2" xfId="296"/>
    <cellStyle name="Стиль 5" xfId="297"/>
    <cellStyle name="Стиль 5 2" xfId="298"/>
    <cellStyle name="Стиль 6" xfId="299"/>
    <cellStyle name="Стиль 6 2" xfId="300"/>
    <cellStyle name="Стиль 7" xfId="301"/>
    <cellStyle name="Стиль 7 2" xfId="302"/>
    <cellStyle name="Стиль 8" xfId="303"/>
    <cellStyle name="Стиль 8 2" xfId="304"/>
    <cellStyle name="Стиль 9" xfId="305"/>
    <cellStyle name="Стиль 9 2" xfId="306"/>
    <cellStyle name="Текст предупреждения 2" xfId="307"/>
    <cellStyle name="Тысячи [0]" xfId="308"/>
    <cellStyle name="Тысячи [0] 2" xfId="309"/>
    <cellStyle name="Тысячи [0]_Di9L0o5j31kGokzdMy2T4e8xw" xfId="310"/>
    <cellStyle name="Тысячи_Di9L0o5j31kGokzdMy2T4e8xw" xfId="311"/>
    <cellStyle name="Финансовый 10" xfId="312"/>
    <cellStyle name="Финансовый 11" xfId="313"/>
    <cellStyle name="Финансовый 12" xfId="314"/>
    <cellStyle name="Финансовый 12 2" xfId="315"/>
    <cellStyle name="Финансовый 13" xfId="316"/>
    <cellStyle name="Финансовый 14" xfId="317"/>
    <cellStyle name="Финансовый 15" xfId="318"/>
    <cellStyle name="Финансовый 16" xfId="319"/>
    <cellStyle name="Финансовый 17" xfId="320"/>
    <cellStyle name="Финансовый 18" xfId="321"/>
    <cellStyle name="Финансовый 19" xfId="322"/>
    <cellStyle name="Финансовый 2" xfId="323"/>
    <cellStyle name="Финансовый 2 2" xfId="324"/>
    <cellStyle name="Финансовый 2 2 2" xfId="2"/>
    <cellStyle name="Финансовый 2 3" xfId="325"/>
    <cellStyle name="Финансовый 2 3 2" xfId="326"/>
    <cellStyle name="Финансовый 2 3 3" xfId="1"/>
    <cellStyle name="Финансовый 2 4" xfId="327"/>
    <cellStyle name="Финансовый 2 5" xfId="328"/>
    <cellStyle name="Финансовый 20" xfId="329"/>
    <cellStyle name="Финансовый 21" xfId="330"/>
    <cellStyle name="Финансовый 22" xfId="331"/>
    <cellStyle name="Финансовый 23" xfId="332"/>
    <cellStyle name="Финансовый 23 2" xfId="457"/>
    <cellStyle name="Финансовый 24" xfId="333"/>
    <cellStyle name="Финансовый 25" xfId="334"/>
    <cellStyle name="Финансовый 26" xfId="335"/>
    <cellStyle name="Финансовый 27" xfId="336"/>
    <cellStyle name="Финансовый 28" xfId="337"/>
    <cellStyle name="Финансовый 3" xfId="338"/>
    <cellStyle name="Финансовый 3 2" xfId="339"/>
    <cellStyle name="Финансовый 3 2 2" xfId="340"/>
    <cellStyle name="Финансовый 3 3" xfId="341"/>
    <cellStyle name="Финансовый 4" xfId="342"/>
    <cellStyle name="Финансовый 4 2" xfId="343"/>
    <cellStyle name="Финансовый 5" xfId="344"/>
    <cellStyle name="Финансовый 5 2" xfId="345"/>
    <cellStyle name="Финансовый 5 3" xfId="346"/>
    <cellStyle name="Финансовый 6" xfId="347"/>
    <cellStyle name="Финансовый 6 2" xfId="348"/>
    <cellStyle name="Финансовый 7" xfId="349"/>
    <cellStyle name="Финансовый 7 2" xfId="350"/>
    <cellStyle name="Финансовый 8" xfId="351"/>
    <cellStyle name="Финансовый 8 2" xfId="352"/>
    <cellStyle name="Финансовый 9" xfId="353"/>
    <cellStyle name="Финансовый 9 2" xfId="354"/>
    <cellStyle name="Хороший 2" xfId="355"/>
    <cellStyle name="㼿" xfId="356"/>
    <cellStyle name="㼿 2" xfId="357"/>
    <cellStyle name="㼿 3" xfId="358"/>
    <cellStyle name="㼿?" xfId="359"/>
    <cellStyle name="㼿? 2" xfId="360"/>
    <cellStyle name="㼿? 2 2" xfId="361"/>
    <cellStyle name="㼿? 3" xfId="362"/>
    <cellStyle name="㼿㼿" xfId="363"/>
    <cellStyle name="㼿㼿 2" xfId="364"/>
    <cellStyle name="㼿㼿?" xfId="365"/>
    <cellStyle name="㼿㼿? 2" xfId="366"/>
    <cellStyle name="㼿㼿? 2 2" xfId="367"/>
    <cellStyle name="㼿㼿? 3" xfId="368"/>
    <cellStyle name="㼿㼿? 4" xfId="369"/>
    <cellStyle name="㼿㼿㼿" xfId="370"/>
    <cellStyle name="㼿㼿㼿 2" xfId="371"/>
    <cellStyle name="㼿㼿㼿 3" xfId="372"/>
    <cellStyle name="㼿㼿㼿?" xfId="373"/>
    <cellStyle name="㼿㼿㼿? 2" xfId="374"/>
    <cellStyle name="㼿㼿㼿? 2 2" xfId="375"/>
    <cellStyle name="㼿㼿㼿? 3" xfId="376"/>
    <cellStyle name="㼿㼿㼿㼿" xfId="377"/>
    <cellStyle name="㼿㼿㼿㼿 2" xfId="378"/>
    <cellStyle name="㼿㼿㼿㼿?" xfId="379"/>
    <cellStyle name="㼿㼿㼿㼿? 2" xfId="380"/>
    <cellStyle name="㼿㼿㼿㼿㼿" xfId="381"/>
    <cellStyle name="㼿㼿㼿㼿㼿 10" xfId="382"/>
    <cellStyle name="㼿㼿㼿㼿㼿 10 2" xfId="383"/>
    <cellStyle name="㼿㼿㼿㼿㼿 11" xfId="384"/>
    <cellStyle name="㼿㼿㼿㼿㼿 11 2" xfId="385"/>
    <cellStyle name="㼿㼿㼿㼿㼿 2" xfId="386"/>
    <cellStyle name="㼿㼿㼿㼿㼿 3" xfId="387"/>
    <cellStyle name="㼿㼿㼿㼿㼿 4" xfId="388"/>
    <cellStyle name="㼿㼿㼿㼿㼿 5" xfId="389"/>
    <cellStyle name="㼿㼿㼿㼿㼿 6" xfId="390"/>
    <cellStyle name="㼿㼿㼿㼿㼿 7" xfId="391"/>
    <cellStyle name="㼿㼿㼿㼿㼿 7 2" xfId="392"/>
    <cellStyle name="㼿㼿㼿㼿㼿 8" xfId="393"/>
    <cellStyle name="㼿㼿㼿㼿㼿 9" xfId="394"/>
    <cellStyle name="㼿㼿㼿㼿㼿?" xfId="395"/>
    <cellStyle name="㼿㼿㼿㼿㼿㼿" xfId="396"/>
    <cellStyle name="㼿㼿㼿㼿㼿㼿 2" xfId="397"/>
    <cellStyle name="㼿㼿㼿㼿㼿㼿?" xfId="398"/>
    <cellStyle name="㼿㼿㼿㼿㼿㼿㼿" xfId="399"/>
    <cellStyle name="㼿㼿㼿㼿㼿㼿㼿 2" xfId="400"/>
    <cellStyle name="㼿㼿㼿㼿㼿㼿㼿㼿" xfId="401"/>
    <cellStyle name="㼿㼿㼿㼿㼿㼿㼿㼿㼿" xfId="402"/>
    <cellStyle name="㼿㼿㼿㼿㼿㼿㼿㼿㼿㼿" xfId="403"/>
    <cellStyle name="㼿㼿㼿㼿㼿㼿㼿㼿㼿㼿㼿㼿㼿㼿㼿㼿㼿㼿㼿㼿㼿㼿㼿㼿㼿㼿㼿㼿㼿" xfId="4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erik_EV/AppData/Local/Microsoft/Windows/Temporary%20Internet%20Files/Content.Outlook/KHYB7B26/&#1044;&#1083;&#1103;%20&#1087;&#1077;&#1088;&#1077;&#1074;&#1086;&#1076;&#1072;%20&#1089;&#1091;&#1084;&#1084;&#1099;%20&#1087;&#1088;&#1086;&#1087;&#1080;&#1089;&#1100;&#110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7/01_&#1103;&#1085;&#1074;&#1072;&#1088;&#1100;/&#1071;&#1085;&#1074;&#1072;&#1088;&#1100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тк. январь"/>
      <sheetName val="01"/>
      <sheetName val="отк. декабрь"/>
      <sheetName val="Реестр сделок"/>
      <sheetName val="Расч.М"/>
      <sheetName val="К сезонн (2017)"/>
      <sheetName val="ОД-ЭС-15"/>
      <sheetName val="Акт № 1 от 31.01.2017г."/>
      <sheetName val="ОД-К-4"/>
      <sheetName val="ТЭК_1_ЦК"/>
      <sheetName val="ЭКВ 150-670 кВт "/>
      <sheetName val="Акт_ТЭК-105"/>
      <sheetName val="Акт_ТЭК-111"/>
      <sheetName val="Акт_Восток"/>
      <sheetName val="ВН1 УПП"/>
      <sheetName val="6.51 (013) публ ФСК"/>
      <sheetName val="Для ТЭПов"/>
      <sheetName val="ПС_ОД-ЭС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>
        <row r="8">
          <cell r="E8">
            <v>1.974235</v>
          </cell>
        </row>
        <row r="9">
          <cell r="E9">
            <v>433.96060199999999</v>
          </cell>
        </row>
        <row r="10">
          <cell r="E10">
            <v>2.8255949999999999</v>
          </cell>
        </row>
        <row r="12">
          <cell r="E12">
            <v>2.990961</v>
          </cell>
        </row>
        <row r="14">
          <cell r="E14">
            <v>3.0506540000000002</v>
          </cell>
        </row>
        <row r="16">
          <cell r="E16">
            <v>1.521914</v>
          </cell>
        </row>
        <row r="18">
          <cell r="E18">
            <v>2.9141439999999998</v>
          </cell>
        </row>
        <row r="19">
          <cell r="E19">
            <v>3.0511560000000002</v>
          </cell>
        </row>
        <row r="20">
          <cell r="E20">
            <v>3.9437139999999999</v>
          </cell>
        </row>
        <row r="21">
          <cell r="E21">
            <v>4.0199689999999997</v>
          </cell>
        </row>
        <row r="22">
          <cell r="E22">
            <v>3.9139110000000001</v>
          </cell>
        </row>
        <row r="23">
          <cell r="E23">
            <v>3.9465750000000002</v>
          </cell>
        </row>
        <row r="24">
          <cell r="E24">
            <v>4.0675100000000004</v>
          </cell>
        </row>
        <row r="47">
          <cell r="D47">
            <v>525628861</v>
          </cell>
          <cell r="F47">
            <v>167149.98000000001</v>
          </cell>
        </row>
        <row r="48">
          <cell r="D48">
            <v>224764</v>
          </cell>
          <cell r="F48">
            <v>71.47</v>
          </cell>
        </row>
        <row r="49">
          <cell r="D49">
            <v>8213678</v>
          </cell>
          <cell r="F49">
            <v>2611.9499999999998</v>
          </cell>
        </row>
        <row r="50">
          <cell r="D50">
            <v>490225</v>
          </cell>
          <cell r="F50">
            <v>155.88999999999999</v>
          </cell>
        </row>
        <row r="51">
          <cell r="D51">
            <v>3592351</v>
          </cell>
          <cell r="F51">
            <v>1142.3699999999999</v>
          </cell>
        </row>
        <row r="52">
          <cell r="F52">
            <v>583448.04</v>
          </cell>
        </row>
        <row r="53">
          <cell r="F53">
            <v>249.49</v>
          </cell>
        </row>
        <row r="54">
          <cell r="F54">
            <v>9117.18</v>
          </cell>
        </row>
        <row r="55">
          <cell r="F55">
            <v>544.15</v>
          </cell>
        </row>
        <row r="56">
          <cell r="F56">
            <v>3987.51</v>
          </cell>
        </row>
        <row r="57">
          <cell r="F57">
            <v>876931.16</v>
          </cell>
        </row>
        <row r="58">
          <cell r="F58">
            <v>0</v>
          </cell>
        </row>
        <row r="59">
          <cell r="F59">
            <v>14671.71</v>
          </cell>
        </row>
        <row r="60">
          <cell r="F60">
            <v>867.43</v>
          </cell>
        </row>
        <row r="61">
          <cell r="F61">
            <v>6133.91</v>
          </cell>
        </row>
        <row r="62">
          <cell r="E62">
            <v>2.4629999999999999E-2</v>
          </cell>
        </row>
        <row r="67">
          <cell r="E67">
            <v>1.1676099999999998</v>
          </cell>
        </row>
        <row r="69">
          <cell r="E69">
            <v>2.0767199999999999</v>
          </cell>
        </row>
        <row r="73">
          <cell r="E73">
            <v>1.1676099999999998</v>
          </cell>
        </row>
        <row r="75">
          <cell r="E75">
            <v>2.0767199999999999</v>
          </cell>
        </row>
        <row r="76">
          <cell r="E76">
            <v>2.1364299999999998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">
          <cell r="D13">
            <v>2469.7779999999998</v>
          </cell>
        </row>
        <row r="16">
          <cell r="D16">
            <v>354.738</v>
          </cell>
        </row>
        <row r="24">
          <cell r="L24">
            <v>290.60280395561512</v>
          </cell>
        </row>
        <row r="25">
          <cell r="L25">
            <v>197.16364749267154</v>
          </cell>
        </row>
        <row r="26">
          <cell r="L26">
            <v>125.2117390539497</v>
          </cell>
        </row>
      </sheetData>
      <sheetData sheetId="13">
        <row r="1">
          <cell r="C1">
            <v>445.42</v>
          </cell>
          <cell r="D1">
            <v>409.33</v>
          </cell>
        </row>
        <row r="2">
          <cell r="C2">
            <v>304.81</v>
          </cell>
          <cell r="D2">
            <v>282.66000000000003</v>
          </cell>
        </row>
        <row r="10">
          <cell r="L10">
            <v>2.61</v>
          </cell>
        </row>
        <row r="11">
          <cell r="L11">
            <v>2.65</v>
          </cell>
        </row>
        <row r="22">
          <cell r="D22">
            <v>2.4950000000000001</v>
          </cell>
        </row>
        <row r="24">
          <cell r="D24">
            <v>27.425999999999998</v>
          </cell>
        </row>
        <row r="26">
          <cell r="D26">
            <v>80.972999999999999</v>
          </cell>
        </row>
        <row r="27">
          <cell r="D27">
            <v>189.78200000000001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H2" t="str">
            <v>на территории Тюменской области, ХМАО и ЯНАО в феврале 2017 года (прогноз)</v>
          </cell>
        </row>
        <row r="3">
          <cell r="H3" t="str">
            <v xml:space="preserve">на территории Тюменской области, ХМАО и ЯНАО в январе 2017 года (факт)                                                                                                                   </v>
          </cell>
        </row>
        <row r="20">
          <cell r="E20">
            <v>2076.7199999999998</v>
          </cell>
          <cell r="F20">
            <v>2136.4299999999998</v>
          </cell>
        </row>
        <row r="21">
          <cell r="D21">
            <v>24.63</v>
          </cell>
        </row>
      </sheetData>
      <sheetData sheetId="22">
        <row r="20">
          <cell r="D20">
            <v>1167.6099999999999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view="pageBreakPreview" topLeftCell="A3" zoomScale="86" zoomScaleNormal="89" zoomScaleSheetLayoutView="86" workbookViewId="0">
      <selection activeCell="U32" sqref="U32"/>
    </sheetView>
  </sheetViews>
  <sheetFormatPr defaultRowHeight="12.75" outlineLevelRow="1" x14ac:dyDescent="0.2"/>
  <cols>
    <col min="1" max="1" width="8.7109375" style="36" customWidth="1"/>
    <col min="2" max="2" width="50.42578125" style="85" customWidth="1"/>
    <col min="3" max="3" width="13.42578125" style="86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3" width="0" style="6" hidden="1" customWidth="1"/>
    <col min="14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216" t="s">
        <v>0</v>
      </c>
      <c r="B2" s="216"/>
      <c r="C2" s="216"/>
      <c r="D2" s="216"/>
      <c r="E2" s="216"/>
      <c r="F2" s="216"/>
      <c r="G2" s="5"/>
      <c r="H2" s="6" t="s">
        <v>1</v>
      </c>
    </row>
    <row r="3" spans="1:9" ht="18" x14ac:dyDescent="0.25">
      <c r="A3" s="216" t="s">
        <v>2</v>
      </c>
      <c r="B3" s="216"/>
      <c r="C3" s="216"/>
      <c r="D3" s="216"/>
      <c r="E3" s="216"/>
      <c r="F3" s="216"/>
      <c r="G3" s="5"/>
      <c r="H3" s="6" t="s">
        <v>3</v>
      </c>
    </row>
    <row r="4" spans="1:9" ht="18" x14ac:dyDescent="0.25">
      <c r="A4" s="216" t="s">
        <v>4</v>
      </c>
      <c r="B4" s="216"/>
      <c r="C4" s="216"/>
      <c r="D4" s="216"/>
      <c r="E4" s="216"/>
      <c r="F4" s="216"/>
      <c r="G4" s="5"/>
    </row>
    <row r="5" spans="1:9" ht="9" customHeight="1" x14ac:dyDescent="0.2">
      <c r="A5" s="217" t="str">
        <f>H3</f>
        <v xml:space="preserve">на территории Тюменской области, ХМАО и ЯНАО в январе 2017 года (факт)                                                                                                                   </v>
      </c>
      <c r="B5" s="217"/>
      <c r="C5" s="217"/>
      <c r="D5" s="217"/>
      <c r="E5" s="217"/>
      <c r="F5" s="217"/>
      <c r="G5" s="5"/>
    </row>
    <row r="6" spans="1:9" ht="19.5" customHeight="1" x14ac:dyDescent="0.2">
      <c r="A6" s="217"/>
      <c r="B6" s="217"/>
      <c r="C6" s="217"/>
      <c r="D6" s="217"/>
      <c r="E6" s="217"/>
      <c r="F6" s="217"/>
      <c r="G6" s="5"/>
    </row>
    <row r="7" spans="1:9" ht="16.5" customHeight="1" x14ac:dyDescent="0.2">
      <c r="A7" s="218" t="s">
        <v>5</v>
      </c>
      <c r="B7" s="218"/>
      <c r="C7" s="218"/>
      <c r="D7" s="218"/>
      <c r="E7" s="218"/>
      <c r="F7" s="218"/>
      <c r="G7" s="218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215" t="s">
        <v>6</v>
      </c>
      <c r="B9" s="215"/>
      <c r="C9" s="215"/>
      <c r="D9" s="215"/>
      <c r="E9" s="215"/>
      <c r="F9" s="215"/>
      <c r="G9" s="12"/>
      <c r="H9" s="11"/>
      <c r="I9" s="11"/>
    </row>
    <row r="10" spans="1:9" ht="53.25" customHeight="1" x14ac:dyDescent="0.2">
      <c r="A10" s="180" t="s">
        <v>7</v>
      </c>
      <c r="B10" s="182" t="s">
        <v>8</v>
      </c>
      <c r="C10" s="184" t="s">
        <v>9</v>
      </c>
      <c r="D10" s="13"/>
      <c r="E10" s="186" t="s">
        <v>10</v>
      </c>
      <c r="F10" s="187"/>
      <c r="G10" s="11"/>
      <c r="H10" s="11"/>
    </row>
    <row r="11" spans="1:9" ht="14.25" customHeight="1" thickBot="1" x14ac:dyDescent="0.25">
      <c r="A11" s="181"/>
      <c r="B11" s="183"/>
      <c r="C11" s="185"/>
      <c r="D11" s="14" t="s">
        <v>11</v>
      </c>
      <c r="E11" s="14" t="s">
        <v>12</v>
      </c>
      <c r="F11" s="15" t="s">
        <v>13</v>
      </c>
    </row>
    <row r="12" spans="1:9" ht="15.75" customHeight="1" x14ac:dyDescent="0.2">
      <c r="A12" s="16" t="s">
        <v>14</v>
      </c>
      <c r="B12" s="17" t="s">
        <v>15</v>
      </c>
      <c r="C12" s="17"/>
      <c r="D12" s="18"/>
      <c r="E12" s="18"/>
      <c r="F12" s="19"/>
      <c r="G12" s="11"/>
      <c r="H12" s="11"/>
      <c r="I12" s="11"/>
    </row>
    <row r="13" spans="1:9" ht="18" customHeight="1" x14ac:dyDescent="0.2">
      <c r="A13" s="20" t="s">
        <v>16</v>
      </c>
      <c r="B13" s="21" t="s">
        <v>17</v>
      </c>
      <c r="C13" s="22" t="s">
        <v>18</v>
      </c>
      <c r="D13" s="23">
        <f>[3]Расчет!E19*1000</f>
        <v>3051.1560000000004</v>
      </c>
      <c r="E13" s="23">
        <f>[3]Расчет!E20*1000</f>
        <v>3943.7139999999999</v>
      </c>
      <c r="F13" s="24">
        <f>[3]Расчет!E21*1000</f>
        <v>4019.9689999999996</v>
      </c>
      <c r="G13" s="11"/>
      <c r="H13" s="11"/>
      <c r="I13" s="11"/>
    </row>
    <row r="14" spans="1:9" ht="30.75" customHeight="1" x14ac:dyDescent="0.2">
      <c r="A14" s="25" t="s">
        <v>19</v>
      </c>
      <c r="B14" s="26" t="s">
        <v>20</v>
      </c>
      <c r="C14" s="27" t="s">
        <v>18</v>
      </c>
      <c r="D14" s="28">
        <f>D13-D15</f>
        <v>1551.4560000000004</v>
      </c>
      <c r="E14" s="28">
        <f>E13-E15</f>
        <v>1551.4558348324244</v>
      </c>
      <c r="F14" s="29">
        <f>F13-F15</f>
        <v>1551.4489999999996</v>
      </c>
      <c r="G14" s="30">
        <f>D14-E14</f>
        <v>1.6516757591489295E-4</v>
      </c>
      <c r="H14" s="11"/>
      <c r="I14" s="11"/>
    </row>
    <row r="15" spans="1:9" ht="31.5" customHeight="1" thickBot="1" x14ac:dyDescent="0.25">
      <c r="A15" s="31" t="s">
        <v>21</v>
      </c>
      <c r="B15" s="32" t="s">
        <v>22</v>
      </c>
      <c r="C15" s="33" t="s">
        <v>18</v>
      </c>
      <c r="D15" s="34">
        <f>D19</f>
        <v>1499.7</v>
      </c>
      <c r="E15" s="34">
        <f>E19</f>
        <v>2392.2581651675755</v>
      </c>
      <c r="F15" s="35">
        <f>F19</f>
        <v>2468.52</v>
      </c>
      <c r="G15" s="11"/>
      <c r="H15" s="11"/>
      <c r="I15" s="11"/>
    </row>
    <row r="16" spans="1:9" ht="12.75" hidden="1" customHeight="1" x14ac:dyDescent="0.2">
      <c r="B16" s="37"/>
      <c r="C16" s="38"/>
      <c r="F16" s="11"/>
      <c r="G16" s="11"/>
      <c r="H16" s="11"/>
      <c r="I16" s="11"/>
    </row>
    <row r="17" spans="1:9" ht="18" hidden="1" customHeight="1" outlineLevel="1" x14ac:dyDescent="0.2">
      <c r="A17" s="199" t="s">
        <v>23</v>
      </c>
      <c r="B17" s="200"/>
      <c r="C17" s="203" t="s">
        <v>9</v>
      </c>
      <c r="D17" s="39"/>
      <c r="E17" s="205" t="s">
        <v>10</v>
      </c>
      <c r="F17" s="206"/>
      <c r="G17" s="40"/>
      <c r="H17" s="11"/>
    </row>
    <row r="18" spans="1:9" ht="19.5" hidden="1" customHeight="1" outlineLevel="1" thickBot="1" x14ac:dyDescent="0.25">
      <c r="A18" s="201"/>
      <c r="B18" s="202"/>
      <c r="C18" s="204"/>
      <c r="D18" s="41" t="s">
        <v>11</v>
      </c>
      <c r="E18" s="41" t="s">
        <v>12</v>
      </c>
      <c r="F18" s="42" t="s">
        <v>13</v>
      </c>
      <c r="G18" s="43"/>
      <c r="H18" s="11"/>
    </row>
    <row r="19" spans="1:9" ht="28.5" hidden="1" customHeight="1" outlineLevel="1" thickBot="1" x14ac:dyDescent="0.25">
      <c r="A19" s="309" t="s">
        <v>24</v>
      </c>
      <c r="B19" s="310"/>
      <c r="C19" s="44" t="s">
        <v>18</v>
      </c>
      <c r="D19" s="45">
        <f>D20+D21+D22+D23</f>
        <v>1499.7</v>
      </c>
      <c r="E19" s="45">
        <f>E20+D21+E22+D23</f>
        <v>2392.2581651675755</v>
      </c>
      <c r="F19" s="46">
        <f>F20+D21++D23+F22</f>
        <v>2468.52</v>
      </c>
      <c r="G19" s="47"/>
      <c r="H19" s="11"/>
    </row>
    <row r="20" spans="1:9" ht="26.25" hidden="1" customHeight="1" outlineLevel="1" x14ac:dyDescent="0.2">
      <c r="A20" s="311" t="s">
        <v>25</v>
      </c>
      <c r="B20" s="312"/>
      <c r="C20" s="48" t="s">
        <v>18</v>
      </c>
      <c r="D20" s="49">
        <f>[3]Расчет!$E$73*1000</f>
        <v>1167.6099999999999</v>
      </c>
      <c r="E20" s="49">
        <f>[3]Расчет!$E$75*1000</f>
        <v>2076.7199999999998</v>
      </c>
      <c r="F20" s="50">
        <f>[3]Расчет!E76*1000</f>
        <v>2136.4299999999998</v>
      </c>
      <c r="G20" s="51"/>
      <c r="H20" s="11"/>
    </row>
    <row r="21" spans="1:9" ht="14.25" hidden="1" customHeight="1" outlineLevel="1" x14ac:dyDescent="0.2">
      <c r="A21" s="313" t="s">
        <v>26</v>
      </c>
      <c r="B21" s="314"/>
      <c r="C21" s="52" t="s">
        <v>18</v>
      </c>
      <c r="D21" s="53">
        <f>[3]Расчет!E62*1000</f>
        <v>24.63</v>
      </c>
      <c r="E21" s="54"/>
      <c r="F21" s="55"/>
      <c r="G21" s="51"/>
      <c r="H21" s="11"/>
    </row>
    <row r="22" spans="1:9" ht="27.75" hidden="1" customHeight="1" outlineLevel="1" x14ac:dyDescent="0.2">
      <c r="A22" s="313" t="s">
        <v>27</v>
      </c>
      <c r="B22" s="314"/>
      <c r="C22" s="52" t="s">
        <v>18</v>
      </c>
      <c r="D22" s="56">
        <f>'[3]Акт_ТЭК-111'!C2</f>
        <v>304.81</v>
      </c>
      <c r="E22" s="57">
        <f>('[3]Акт_ТЭК-111'!D26*'[3]Акт_ТЭК-111'!D2+'[3]Акт_ТЭК-111'!D24*'[3]Акт_ТЭК-111'!C2)/('[3]Акт_ТЭК-111'!D26+'[3]Акт_ТЭК-111'!D24)-0.006</f>
        <v>288.25816516757538</v>
      </c>
      <c r="F22" s="58">
        <f>'[3]Акт_ТЭК-111'!C2</f>
        <v>304.81</v>
      </c>
      <c r="G22" s="51"/>
      <c r="H22" s="11"/>
    </row>
    <row r="23" spans="1:9" ht="25.5" hidden="1" customHeight="1" outlineLevel="1" thickBot="1" x14ac:dyDescent="0.3">
      <c r="A23" s="315" t="s">
        <v>28</v>
      </c>
      <c r="B23" s="316"/>
      <c r="C23" s="59" t="s">
        <v>18</v>
      </c>
      <c r="D23" s="196">
        <f>'[3]Акт_ТЭК-111'!L11</f>
        <v>2.65</v>
      </c>
      <c r="E23" s="197"/>
      <c r="F23" s="198"/>
      <c r="G23" s="60"/>
      <c r="H23" s="11"/>
    </row>
    <row r="24" spans="1:9" ht="15.75" hidden="1" customHeight="1" collapsed="1" x14ac:dyDescent="0.25">
      <c r="A24" s="7"/>
      <c r="B24" s="8"/>
      <c r="C24" s="9"/>
      <c r="D24" s="60"/>
      <c r="E24" s="60"/>
      <c r="F24" s="10"/>
      <c r="G24" s="11"/>
      <c r="H24" s="11"/>
      <c r="I24" s="11"/>
    </row>
    <row r="25" spans="1:9" ht="21" hidden="1" customHeight="1" x14ac:dyDescent="0.2">
      <c r="A25" s="7"/>
      <c r="B25" s="8"/>
      <c r="C25" s="9"/>
      <c r="D25" s="10"/>
      <c r="E25" s="10"/>
      <c r="F25" s="10"/>
      <c r="G25" s="61"/>
      <c r="H25" s="61"/>
      <c r="I25" s="11"/>
    </row>
    <row r="26" spans="1:9" ht="20.25" customHeight="1" x14ac:dyDescent="0.2">
      <c r="A26" s="179" t="s">
        <v>29</v>
      </c>
      <c r="B26" s="179"/>
      <c r="C26" s="179"/>
      <c r="D26" s="179"/>
      <c r="E26" s="179"/>
      <c r="F26" s="179"/>
      <c r="G26" s="179"/>
    </row>
    <row r="27" spans="1:9" ht="8.25" customHeight="1" thickBot="1" x14ac:dyDescent="0.25">
      <c r="B27" s="37"/>
      <c r="C27" s="38"/>
    </row>
    <row r="28" spans="1:9" ht="48.75" customHeight="1" x14ac:dyDescent="0.2">
      <c r="A28" s="180" t="s">
        <v>7</v>
      </c>
      <c r="B28" s="182" t="s">
        <v>8</v>
      </c>
      <c r="C28" s="184" t="s">
        <v>9</v>
      </c>
      <c r="D28" s="186" t="s">
        <v>10</v>
      </c>
      <c r="E28" s="187"/>
    </row>
    <row r="29" spans="1:9" ht="16.5" customHeight="1" thickBot="1" x14ac:dyDescent="0.25">
      <c r="A29" s="181"/>
      <c r="B29" s="183"/>
      <c r="C29" s="185"/>
      <c r="D29" s="14" t="s">
        <v>12</v>
      </c>
      <c r="E29" s="15" t="s">
        <v>13</v>
      </c>
    </row>
    <row r="30" spans="1:9" ht="17.25" customHeight="1" x14ac:dyDescent="0.2">
      <c r="A30" s="16" t="s">
        <v>14</v>
      </c>
      <c r="B30" s="17" t="s">
        <v>15</v>
      </c>
      <c r="C30" s="17"/>
      <c r="D30" s="62"/>
      <c r="E30" s="63"/>
    </row>
    <row r="31" spans="1:9" ht="18" customHeight="1" x14ac:dyDescent="0.2">
      <c r="A31" s="20" t="s">
        <v>16</v>
      </c>
      <c r="B31" s="21" t="s">
        <v>17</v>
      </c>
      <c r="C31" s="22" t="s">
        <v>18</v>
      </c>
      <c r="D31" s="64">
        <f>[3]Расчет!E23*1000</f>
        <v>3946.5750000000003</v>
      </c>
      <c r="E31" s="65">
        <f>[3]Расчет!E24*1000</f>
        <v>4067.51</v>
      </c>
      <c r="F31" s="30"/>
    </row>
    <row r="32" spans="1:9" ht="25.5" x14ac:dyDescent="0.2">
      <c r="A32" s="25" t="s">
        <v>19</v>
      </c>
      <c r="B32" s="26" t="s">
        <v>20</v>
      </c>
      <c r="C32" s="27" t="s">
        <v>18</v>
      </c>
      <c r="D32" s="66">
        <f>D31-D33</f>
        <v>1458.4196935982986</v>
      </c>
      <c r="E32" s="67">
        <f>E31-E33</f>
        <v>1458.42</v>
      </c>
      <c r="F32" s="30"/>
      <c r="G32" s="30">
        <f>E32-D32</f>
        <v>3.064017014366982E-4</v>
      </c>
      <c r="H32" s="30"/>
      <c r="I32" s="30"/>
    </row>
    <row r="33" spans="1:9" ht="26.25" thickBot="1" x14ac:dyDescent="0.25">
      <c r="A33" s="31" t="s">
        <v>21</v>
      </c>
      <c r="B33" s="32" t="s">
        <v>22</v>
      </c>
      <c r="C33" s="33" t="s">
        <v>18</v>
      </c>
      <c r="D33" s="68">
        <f>D37</f>
        <v>2488.1553064017016</v>
      </c>
      <c r="E33" s="69">
        <f>E37</f>
        <v>2609.09</v>
      </c>
      <c r="G33" s="30"/>
      <c r="H33" s="30"/>
    </row>
    <row r="34" spans="1:9" ht="12.75" hidden="1" customHeight="1" thickBot="1" x14ac:dyDescent="0.25">
      <c r="B34" s="37"/>
      <c r="C34" s="38"/>
    </row>
    <row r="35" spans="1:9" s="70" customFormat="1" ht="15" hidden="1" customHeight="1" outlineLevel="1" x14ac:dyDescent="0.2">
      <c r="A35" s="188" t="s">
        <v>30</v>
      </c>
      <c r="B35" s="317"/>
      <c r="C35" s="190" t="s">
        <v>9</v>
      </c>
      <c r="D35" s="192" t="s">
        <v>10</v>
      </c>
      <c r="E35" s="193"/>
      <c r="F35" s="6"/>
    </row>
    <row r="36" spans="1:9" ht="15.75" hidden="1" customHeight="1" outlineLevel="1" thickBot="1" x14ac:dyDescent="0.25">
      <c r="A36" s="189"/>
      <c r="B36" s="318"/>
      <c r="C36" s="191"/>
      <c r="D36" s="71" t="s">
        <v>12</v>
      </c>
      <c r="E36" s="72" t="s">
        <v>13</v>
      </c>
    </row>
    <row r="37" spans="1:9" ht="25.5" hidden="1" customHeight="1" outlineLevel="1" thickBot="1" x14ac:dyDescent="0.25">
      <c r="A37" s="319" t="s">
        <v>24</v>
      </c>
      <c r="B37" s="320"/>
      <c r="C37" s="73" t="s">
        <v>18</v>
      </c>
      <c r="D37" s="74">
        <f>D38+D39+D40+D41</f>
        <v>2488.1553064017016</v>
      </c>
      <c r="E37" s="75">
        <f>E38+D39+E40+D41</f>
        <v>2609.09</v>
      </c>
      <c r="F37" s="30"/>
      <c r="G37" s="11"/>
    </row>
    <row r="38" spans="1:9" ht="26.25" hidden="1" customHeight="1" outlineLevel="1" x14ac:dyDescent="0.2">
      <c r="A38" s="321" t="s">
        <v>31</v>
      </c>
      <c r="B38" s="322"/>
      <c r="C38" s="76" t="s">
        <v>18</v>
      </c>
      <c r="D38" s="77">
        <f>E20</f>
        <v>2076.7199999999998</v>
      </c>
      <c r="E38" s="78">
        <f>F20</f>
        <v>2136.4299999999998</v>
      </c>
      <c r="F38" s="30"/>
    </row>
    <row r="39" spans="1:9" ht="26.25" hidden="1" customHeight="1" outlineLevel="1" x14ac:dyDescent="0.2">
      <c r="A39" s="323" t="s">
        <v>32</v>
      </c>
      <c r="B39" s="324"/>
      <c r="C39" s="79" t="s">
        <v>18</v>
      </c>
      <c r="D39" s="194">
        <f>D21</f>
        <v>24.63</v>
      </c>
      <c r="E39" s="195"/>
      <c r="H39" s="30"/>
      <c r="I39" s="30"/>
    </row>
    <row r="40" spans="1:9" ht="21" hidden="1" customHeight="1" outlineLevel="1" x14ac:dyDescent="0.2">
      <c r="A40" s="323" t="s">
        <v>33</v>
      </c>
      <c r="B40" s="324"/>
      <c r="C40" s="79" t="s">
        <v>18</v>
      </c>
      <c r="D40" s="56">
        <f>('[3]Акт_ТЭК-111'!D22*'[3]Акт_ТЭК-111'!C1+'[3]Акт_ТЭК-111'!D27*'[3]Акт_ТЭК-111'!D1)/('[3]Акт_ТЭК-111'!D22+'[3]Акт_ТЭК-111'!D27)-25.603</f>
        <v>384.19530640170171</v>
      </c>
      <c r="E40" s="58">
        <f>'[3]Акт_ТЭК-111'!C1</f>
        <v>445.42</v>
      </c>
      <c r="F40" s="30"/>
      <c r="G40" s="30"/>
      <c r="H40" s="30"/>
    </row>
    <row r="41" spans="1:9" ht="22.5" hidden="1" customHeight="1" outlineLevel="1" thickBot="1" x14ac:dyDescent="0.25">
      <c r="A41" s="325" t="s">
        <v>28</v>
      </c>
      <c r="B41" s="326"/>
      <c r="C41" s="73" t="s">
        <v>18</v>
      </c>
      <c r="D41" s="80">
        <f>'[3]Акт_ТЭК-111'!L10</f>
        <v>2.61</v>
      </c>
      <c r="E41" s="81"/>
      <c r="G41" s="82"/>
    </row>
    <row r="42" spans="1:9" ht="15" hidden="1" customHeight="1" collapsed="1" x14ac:dyDescent="0.25">
      <c r="B42" s="37"/>
      <c r="C42" s="38"/>
      <c r="D42" s="60"/>
      <c r="E42" s="60"/>
    </row>
    <row r="43" spans="1:9" ht="15" hidden="1" customHeight="1" x14ac:dyDescent="0.25">
      <c r="B43" s="37"/>
      <c r="C43" s="38"/>
      <c r="D43" s="60"/>
      <c r="E43" s="60"/>
      <c r="H43" s="83"/>
    </row>
    <row r="44" spans="1:9" ht="12.75" hidden="1" customHeight="1" x14ac:dyDescent="0.2"/>
    <row r="45" spans="1:9" ht="15" hidden="1" customHeight="1" x14ac:dyDescent="0.25">
      <c r="B45" s="37"/>
      <c r="C45" s="38"/>
      <c r="D45" s="60"/>
      <c r="E45" s="60"/>
    </row>
    <row r="46" spans="1:9" ht="15" hidden="1" customHeight="1" x14ac:dyDescent="0.25">
      <c r="B46" s="37"/>
      <c r="C46" s="38"/>
      <c r="D46" s="60"/>
      <c r="E46" s="60"/>
    </row>
    <row r="47" spans="1:9" ht="18" hidden="1" customHeight="1" x14ac:dyDescent="0.25">
      <c r="A47" s="177" t="s">
        <v>34</v>
      </c>
      <c r="B47" s="177"/>
      <c r="C47" s="84"/>
      <c r="D47" s="84"/>
      <c r="E47" s="84"/>
      <c r="F47" s="84"/>
    </row>
    <row r="48" spans="1:9" ht="18" hidden="1" customHeight="1" x14ac:dyDescent="0.25">
      <c r="A48" s="177" t="s">
        <v>35</v>
      </c>
      <c r="B48" s="177"/>
      <c r="C48" s="84"/>
      <c r="D48" s="84"/>
      <c r="E48" s="178" t="s">
        <v>36</v>
      </c>
      <c r="F48" s="178"/>
    </row>
    <row r="49" spans="1:5" ht="15" hidden="1" customHeight="1" x14ac:dyDescent="0.25">
      <c r="B49" s="37"/>
      <c r="C49" s="38"/>
      <c r="D49" s="60"/>
      <c r="E49" s="60"/>
    </row>
    <row r="50" spans="1:5" ht="15" hidden="1" customHeight="1" x14ac:dyDescent="0.25">
      <c r="B50" s="37"/>
      <c r="C50" s="38"/>
      <c r="D50" s="60"/>
      <c r="E50" s="60"/>
    </row>
    <row r="51" spans="1:5" ht="15" hidden="1" customHeight="1" x14ac:dyDescent="0.25">
      <c r="B51" s="37"/>
      <c r="C51" s="38"/>
      <c r="D51" s="60"/>
      <c r="E51" s="60"/>
    </row>
    <row r="52" spans="1:5" ht="15" hidden="1" customHeight="1" x14ac:dyDescent="0.25">
      <c r="B52" s="37"/>
      <c r="C52" s="38"/>
      <c r="D52" s="60"/>
      <c r="E52" s="60"/>
    </row>
    <row r="53" spans="1:5" ht="15" hidden="1" customHeight="1" x14ac:dyDescent="0.25">
      <c r="B53" s="37"/>
      <c r="C53" s="38"/>
      <c r="D53" s="60"/>
      <c r="E53" s="60"/>
    </row>
    <row r="54" spans="1:5" ht="15" hidden="1" customHeight="1" x14ac:dyDescent="0.25">
      <c r="B54" s="37"/>
      <c r="C54" s="38"/>
      <c r="D54" s="60"/>
      <c r="E54" s="60"/>
    </row>
    <row r="55" spans="1:5" ht="15" hidden="1" customHeight="1" x14ac:dyDescent="0.25">
      <c r="B55" s="37"/>
      <c r="C55" s="38"/>
      <c r="D55" s="60"/>
      <c r="E55" s="60"/>
    </row>
    <row r="56" spans="1:5" ht="15" hidden="1" customHeight="1" x14ac:dyDescent="0.25">
      <c r="B56" s="37"/>
      <c r="C56" s="38"/>
      <c r="D56" s="60"/>
      <c r="E56" s="60"/>
    </row>
    <row r="57" spans="1:5" ht="15" hidden="1" customHeight="1" x14ac:dyDescent="0.25">
      <c r="B57" s="37"/>
      <c r="C57" s="38"/>
      <c r="D57" s="60"/>
      <c r="E57" s="60"/>
    </row>
    <row r="58" spans="1:5" ht="15" hidden="1" customHeight="1" x14ac:dyDescent="0.25">
      <c r="B58" s="37"/>
      <c r="C58" s="38"/>
      <c r="D58" s="60"/>
      <c r="E58" s="60"/>
    </row>
    <row r="59" spans="1:5" ht="15" hidden="1" customHeight="1" x14ac:dyDescent="0.25">
      <c r="B59" s="37"/>
      <c r="C59" s="38"/>
      <c r="D59" s="60"/>
      <c r="E59" s="60"/>
    </row>
    <row r="60" spans="1:5" ht="15" hidden="1" customHeight="1" x14ac:dyDescent="0.25">
      <c r="B60" s="37"/>
      <c r="C60" s="38"/>
      <c r="D60" s="60"/>
      <c r="E60" s="60"/>
    </row>
    <row r="61" spans="1:5" ht="16.5" hidden="1" customHeight="1" x14ac:dyDescent="0.25">
      <c r="B61" s="37"/>
      <c r="C61" s="38"/>
      <c r="D61" s="60"/>
      <c r="E61" s="60"/>
    </row>
    <row r="62" spans="1:5" ht="15" hidden="1" customHeight="1" x14ac:dyDescent="0.25">
      <c r="A62" s="6"/>
      <c r="B62" s="6"/>
      <c r="C62" s="38"/>
      <c r="D62" s="60"/>
      <c r="E62" s="60"/>
    </row>
    <row r="63" spans="1:5" ht="15" hidden="1" customHeight="1" x14ac:dyDescent="0.25">
      <c r="A63" s="6"/>
      <c r="B63" s="6"/>
      <c r="C63" s="38"/>
      <c r="D63" s="60"/>
      <c r="E63" s="60"/>
    </row>
    <row r="64" spans="1:5" ht="18" hidden="1" customHeight="1" x14ac:dyDescent="0.25">
      <c r="A64" s="177"/>
      <c r="B64" s="177"/>
      <c r="C64" s="38"/>
      <c r="D64" s="60"/>
      <c r="E64" s="60"/>
    </row>
    <row r="65" spans="1:5" ht="18" hidden="1" customHeight="1" x14ac:dyDescent="0.25">
      <c r="A65" s="6"/>
      <c r="B65" s="6"/>
      <c r="C65" s="38"/>
      <c r="D65" s="60"/>
      <c r="E65" s="60"/>
    </row>
    <row r="66" spans="1:5" ht="18" hidden="1" customHeight="1" x14ac:dyDescent="0.25">
      <c r="A66" s="6"/>
      <c r="B66" s="6"/>
      <c r="C66" s="38"/>
      <c r="D66" s="60"/>
      <c r="E66" s="60"/>
    </row>
    <row r="67" spans="1:5" ht="15" hidden="1" customHeight="1" x14ac:dyDescent="0.25">
      <c r="B67" s="37"/>
      <c r="C67" s="38"/>
      <c r="D67" s="60"/>
      <c r="E67" s="60"/>
    </row>
    <row r="68" spans="1:5" ht="15" hidden="1" customHeight="1" x14ac:dyDescent="0.25">
      <c r="A68" s="176"/>
      <c r="B68" s="176"/>
      <c r="C68" s="38"/>
      <c r="D68" s="60"/>
      <c r="E68" s="60"/>
    </row>
    <row r="69" spans="1:5" ht="15" hidden="1" customHeight="1" x14ac:dyDescent="0.25">
      <c r="A69" s="176"/>
      <c r="B69" s="176"/>
      <c r="C69" s="38"/>
      <c r="D69" s="60"/>
      <c r="E69" s="60"/>
    </row>
    <row r="70" spans="1:5" ht="15" hidden="1" customHeight="1" x14ac:dyDescent="0.25">
      <c r="B70" s="37"/>
      <c r="C70" s="38"/>
      <c r="D70" s="60"/>
      <c r="E70" s="60"/>
    </row>
    <row r="71" spans="1:5" ht="15" hidden="1" customHeight="1" x14ac:dyDescent="0.25">
      <c r="B71" s="37"/>
      <c r="C71" s="38"/>
      <c r="D71" s="60"/>
      <c r="E71" s="60"/>
    </row>
    <row r="72" spans="1:5" ht="15" hidden="1" customHeight="1" x14ac:dyDescent="0.25">
      <c r="A72" s="176" t="s">
        <v>37</v>
      </c>
      <c r="B72" s="176"/>
      <c r="C72" s="38"/>
      <c r="D72" s="60"/>
      <c r="E72" s="60"/>
    </row>
    <row r="73" spans="1:5" ht="15" hidden="1" customHeight="1" x14ac:dyDescent="0.25">
      <c r="A73" s="176" t="s">
        <v>38</v>
      </c>
      <c r="B73" s="176"/>
      <c r="C73" s="38"/>
      <c r="D73" s="60"/>
      <c r="E73" s="60"/>
    </row>
    <row r="74" spans="1:5" ht="15" x14ac:dyDescent="0.25">
      <c r="B74" s="37"/>
      <c r="C74" s="38"/>
      <c r="D74" s="60"/>
      <c r="E74" s="60"/>
    </row>
    <row r="75" spans="1:5" ht="15" x14ac:dyDescent="0.25">
      <c r="B75" s="37"/>
      <c r="C75" s="38"/>
      <c r="D75" s="60"/>
      <c r="E75" s="60"/>
    </row>
    <row r="76" spans="1:5" ht="15" x14ac:dyDescent="0.25">
      <c r="B76" s="37"/>
      <c r="C76" s="38"/>
      <c r="D76" s="60"/>
      <c r="E76" s="60"/>
    </row>
    <row r="77" spans="1:5" ht="15" x14ac:dyDescent="0.25">
      <c r="B77" s="37"/>
      <c r="C77" s="38"/>
      <c r="D77" s="60"/>
      <c r="E77" s="60"/>
    </row>
    <row r="78" spans="1:5" ht="15" x14ac:dyDescent="0.25">
      <c r="B78" s="37"/>
      <c r="C78" s="38"/>
      <c r="D78" s="60"/>
      <c r="E78" s="60"/>
    </row>
  </sheetData>
  <mergeCells count="41">
    <mergeCell ref="A9:F9"/>
    <mergeCell ref="A2:F2"/>
    <mergeCell ref="A3:F3"/>
    <mergeCell ref="A4:F4"/>
    <mergeCell ref="A5:F6"/>
    <mergeCell ref="A7:G7"/>
    <mergeCell ref="D23:F23"/>
    <mergeCell ref="A10:A11"/>
    <mergeCell ref="B10:B11"/>
    <mergeCell ref="C10:C11"/>
    <mergeCell ref="E10:F10"/>
    <mergeCell ref="A17:B18"/>
    <mergeCell ref="C17:C18"/>
    <mergeCell ref="E17:F17"/>
    <mergeCell ref="A19:B19"/>
    <mergeCell ref="A20:B20"/>
    <mergeCell ref="A21:B21"/>
    <mergeCell ref="A22:B22"/>
    <mergeCell ref="A23:B23"/>
    <mergeCell ref="A41:B41"/>
    <mergeCell ref="A26:G26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72:B72"/>
    <mergeCell ref="A73:B73"/>
    <mergeCell ref="A47:B47"/>
    <mergeCell ref="A48:B48"/>
    <mergeCell ref="E48:F48"/>
    <mergeCell ref="A64:B64"/>
    <mergeCell ref="A68:B68"/>
    <mergeCell ref="A69:B69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view="pageBreakPreview" zoomScale="86" zoomScaleNormal="100" zoomScaleSheetLayoutView="86" workbookViewId="0">
      <selection activeCell="E1" sqref="E1:O1048576"/>
    </sheetView>
  </sheetViews>
  <sheetFormatPr defaultRowHeight="12.75" outlineLevelRow="1" x14ac:dyDescent="0.2"/>
  <cols>
    <col min="1" max="1" width="8.7109375" style="36" customWidth="1"/>
    <col min="2" max="2" width="55.42578125" style="85" customWidth="1"/>
    <col min="3" max="3" width="15.7109375" style="86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5" width="0" style="6" hidden="1" customWidth="1"/>
    <col min="16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216" t="s">
        <v>0</v>
      </c>
      <c r="B2" s="216"/>
      <c r="C2" s="216"/>
      <c r="D2" s="216"/>
      <c r="H2" s="6" t="str">
        <f>'1 ЦК'!H2</f>
        <v>на территории Тюменской области, ХМАО и ЯНАО в феврале 2017 года (прогноз)</v>
      </c>
    </row>
    <row r="3" spans="1:8" ht="18" x14ac:dyDescent="0.25">
      <c r="A3" s="216" t="s">
        <v>2</v>
      </c>
      <c r="B3" s="216"/>
      <c r="C3" s="216"/>
      <c r="D3" s="216"/>
      <c r="H3" s="6" t="str">
        <f>'1 ЦК'!H3</f>
        <v xml:space="preserve">на территории Тюменской области, ХМАО и ЯНАО в январе 2017 года (факт)                                                                                                                   </v>
      </c>
    </row>
    <row r="4" spans="1:8" ht="18" x14ac:dyDescent="0.25">
      <c r="A4" s="216" t="s">
        <v>4</v>
      </c>
      <c r="B4" s="216"/>
      <c r="C4" s="216"/>
      <c r="D4" s="216"/>
    </row>
    <row r="5" spans="1:8" ht="9" customHeight="1" x14ac:dyDescent="0.2">
      <c r="A5" s="217" t="str">
        <f>H3</f>
        <v xml:space="preserve">на территории Тюменской области, ХМАО и ЯНАО в январе 2017 года (факт)                                                                                                                   </v>
      </c>
      <c r="B5" s="217"/>
      <c r="C5" s="217"/>
      <c r="D5" s="217"/>
    </row>
    <row r="6" spans="1:8" s="87" customFormat="1" ht="30" customHeight="1" x14ac:dyDescent="0.25">
      <c r="A6" s="217"/>
      <c r="B6" s="217"/>
      <c r="C6" s="217"/>
      <c r="D6" s="217"/>
    </row>
    <row r="7" spans="1:8" ht="18.75" customHeight="1" x14ac:dyDescent="0.2">
      <c r="A7" s="218" t="s">
        <v>39</v>
      </c>
      <c r="B7" s="218"/>
      <c r="C7" s="218"/>
      <c r="D7" s="218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79" t="s">
        <v>6</v>
      </c>
      <c r="B9" s="179"/>
      <c r="C9" s="179"/>
      <c r="D9" s="179"/>
      <c r="E9" s="11"/>
      <c r="F9" s="11"/>
    </row>
    <row r="10" spans="1:8" ht="43.5" customHeight="1" x14ac:dyDescent="0.2">
      <c r="A10" s="180" t="s">
        <v>7</v>
      </c>
      <c r="B10" s="182" t="s">
        <v>8</v>
      </c>
      <c r="C10" s="184" t="s">
        <v>9</v>
      </c>
      <c r="D10" s="88" t="s">
        <v>10</v>
      </c>
      <c r="E10" s="11"/>
      <c r="F10" s="11"/>
    </row>
    <row r="11" spans="1:8" ht="14.25" customHeight="1" thickBot="1" x14ac:dyDescent="0.25">
      <c r="A11" s="181"/>
      <c r="B11" s="183"/>
      <c r="C11" s="185"/>
      <c r="D11" s="15" t="s">
        <v>11</v>
      </c>
    </row>
    <row r="12" spans="1:8" ht="15.75" customHeight="1" x14ac:dyDescent="0.2">
      <c r="A12" s="16" t="s">
        <v>14</v>
      </c>
      <c r="B12" s="17" t="s">
        <v>15</v>
      </c>
      <c r="C12" s="17"/>
      <c r="D12" s="19"/>
      <c r="E12" s="11"/>
      <c r="F12" s="11"/>
      <c r="G12" s="11"/>
    </row>
    <row r="13" spans="1:8" ht="18" customHeight="1" x14ac:dyDescent="0.2">
      <c r="A13" s="20" t="s">
        <v>16</v>
      </c>
      <c r="B13" s="21" t="s">
        <v>17</v>
      </c>
      <c r="C13" s="22" t="s">
        <v>18</v>
      </c>
      <c r="D13" s="24">
        <f>[3]Расчет!E18*1000</f>
        <v>2914.1439999999998</v>
      </c>
      <c r="E13" s="11"/>
      <c r="F13" s="11"/>
      <c r="G13" s="11"/>
    </row>
    <row r="14" spans="1:8" ht="30.75" customHeight="1" x14ac:dyDescent="0.2">
      <c r="A14" s="25" t="s">
        <v>19</v>
      </c>
      <c r="B14" s="26" t="s">
        <v>20</v>
      </c>
      <c r="C14" s="27" t="s">
        <v>18</v>
      </c>
      <c r="D14" s="29">
        <f>D13-D15</f>
        <v>1585.0056415409076</v>
      </c>
      <c r="E14" s="11"/>
      <c r="F14" s="11"/>
      <c r="G14" s="11"/>
    </row>
    <row r="15" spans="1:8" ht="31.5" customHeight="1" thickBot="1" x14ac:dyDescent="0.25">
      <c r="A15" s="31" t="s">
        <v>21</v>
      </c>
      <c r="B15" s="32" t="s">
        <v>22</v>
      </c>
      <c r="C15" s="33" t="s">
        <v>18</v>
      </c>
      <c r="D15" s="89">
        <f>D19</f>
        <v>1329.1383584590922</v>
      </c>
      <c r="E15" s="11"/>
      <c r="F15" s="11"/>
      <c r="G15" s="11"/>
    </row>
    <row r="16" spans="1:8" hidden="1" x14ac:dyDescent="0.2">
      <c r="B16" s="37"/>
      <c r="C16" s="38"/>
      <c r="E16" s="11"/>
      <c r="F16" s="11"/>
      <c r="G16" s="11"/>
    </row>
    <row r="17" spans="1:7" ht="12.75" hidden="1" customHeight="1" outlineLevel="1" x14ac:dyDescent="0.2">
      <c r="A17" s="199" t="s">
        <v>23</v>
      </c>
      <c r="B17" s="200"/>
      <c r="C17" s="203" t="s">
        <v>9</v>
      </c>
      <c r="D17" s="90" t="s">
        <v>10</v>
      </c>
      <c r="E17" s="40"/>
      <c r="F17" s="11"/>
    </row>
    <row r="18" spans="1:7" ht="13.5" hidden="1" outlineLevel="1" thickBot="1" x14ac:dyDescent="0.25">
      <c r="A18" s="201"/>
      <c r="B18" s="202"/>
      <c r="C18" s="204"/>
      <c r="D18" s="91" t="s">
        <v>11</v>
      </c>
      <c r="E18" s="43"/>
      <c r="F18" s="11"/>
    </row>
    <row r="19" spans="1:7" ht="28.5" hidden="1" customHeight="1" outlineLevel="1" thickBot="1" x14ac:dyDescent="0.25">
      <c r="A19" s="221" t="s">
        <v>24</v>
      </c>
      <c r="B19" s="222"/>
      <c r="C19" s="44" t="s">
        <v>18</v>
      </c>
      <c r="D19" s="92">
        <f>D20+D22+D23+D21</f>
        <v>1329.1383584590922</v>
      </c>
      <c r="E19" s="47"/>
      <c r="F19" s="11"/>
    </row>
    <row r="20" spans="1:7" ht="26.25" hidden="1" customHeight="1" outlineLevel="1" x14ac:dyDescent="0.2">
      <c r="A20" s="223" t="s">
        <v>25</v>
      </c>
      <c r="B20" s="224"/>
      <c r="C20" s="48" t="s">
        <v>18</v>
      </c>
      <c r="D20" s="93">
        <f>[3]Расчет!E67*1000</f>
        <v>1167.6099999999999</v>
      </c>
      <c r="E20" s="51"/>
      <c r="F20" s="11"/>
    </row>
    <row r="21" spans="1:7" ht="14.25" hidden="1" customHeight="1" outlineLevel="1" x14ac:dyDescent="0.2">
      <c r="A21" s="225" t="s">
        <v>26</v>
      </c>
      <c r="B21" s="226"/>
      <c r="C21" s="52" t="s">
        <v>18</v>
      </c>
      <c r="D21" s="94">
        <f>'1 ЦК'!D21</f>
        <v>24.63</v>
      </c>
      <c r="E21" s="51"/>
      <c r="F21" s="11"/>
    </row>
    <row r="22" spans="1:7" ht="27.75" hidden="1" customHeight="1" outlineLevel="1" x14ac:dyDescent="0.2">
      <c r="A22" s="225" t="s">
        <v>27</v>
      </c>
      <c r="B22" s="226"/>
      <c r="C22" s="52" t="s">
        <v>18</v>
      </c>
      <c r="D22" s="95">
        <f>('[3]Акт_ТЭК-105'!D13*'[3]Акт_ТЭК-105'!L26+'[3]Акт_ТЭК-105'!D16*'[3]Акт_ТЭК-105'!L25)/('[3]Акт_ТЭК-105'!D13+'[3]Акт_ТЭК-105'!D16)</f>
        <v>134.24835845909215</v>
      </c>
      <c r="E22" s="51"/>
      <c r="F22" s="61"/>
    </row>
    <row r="23" spans="1:7" ht="25.5" hidden="1" customHeight="1" outlineLevel="1" thickBot="1" x14ac:dyDescent="0.3">
      <c r="A23" s="227" t="s">
        <v>28</v>
      </c>
      <c r="B23" s="228"/>
      <c r="C23" s="59" t="s">
        <v>18</v>
      </c>
      <c r="D23" s="96">
        <f>'1 ЦК'!D23</f>
        <v>2.65</v>
      </c>
      <c r="E23" s="60"/>
      <c r="F23" s="11"/>
    </row>
    <row r="24" spans="1:7" ht="18.75" hidden="1" customHeight="1" collapsed="1" x14ac:dyDescent="0.25">
      <c r="A24" s="7"/>
      <c r="B24" s="8"/>
      <c r="C24" s="9"/>
      <c r="D24" s="60"/>
      <c r="E24" s="11"/>
      <c r="F24" s="11"/>
    </row>
    <row r="25" spans="1:7" ht="19.5" customHeight="1" thickBot="1" x14ac:dyDescent="0.25">
      <c r="A25" s="179" t="s">
        <v>29</v>
      </c>
      <c r="B25" s="179"/>
      <c r="C25" s="179"/>
      <c r="D25" s="179"/>
      <c r="E25" s="11"/>
      <c r="F25" s="11"/>
    </row>
    <row r="26" spans="1:7" ht="43.5" customHeight="1" x14ac:dyDescent="0.2">
      <c r="A26" s="180" t="s">
        <v>7</v>
      </c>
      <c r="B26" s="182" t="s">
        <v>8</v>
      </c>
      <c r="C26" s="184" t="s">
        <v>9</v>
      </c>
      <c r="D26" s="88" t="s">
        <v>10</v>
      </c>
      <c r="E26" s="11"/>
      <c r="F26" s="11"/>
    </row>
    <row r="27" spans="1:7" ht="14.25" customHeight="1" thickBot="1" x14ac:dyDescent="0.25">
      <c r="A27" s="181"/>
      <c r="B27" s="183"/>
      <c r="C27" s="185"/>
      <c r="D27" s="15" t="s">
        <v>40</v>
      </c>
    </row>
    <row r="28" spans="1:7" ht="15.75" customHeight="1" x14ac:dyDescent="0.2">
      <c r="A28" s="16" t="s">
        <v>14</v>
      </c>
      <c r="B28" s="17" t="s">
        <v>15</v>
      </c>
      <c r="C28" s="17"/>
      <c r="D28" s="19"/>
      <c r="E28" s="11"/>
      <c r="F28" s="11"/>
      <c r="G28" s="11"/>
    </row>
    <row r="29" spans="1:7" ht="18" customHeight="1" x14ac:dyDescent="0.2">
      <c r="A29" s="20" t="s">
        <v>16</v>
      </c>
      <c r="B29" s="21" t="s">
        <v>17</v>
      </c>
      <c r="C29" s="22" t="s">
        <v>18</v>
      </c>
      <c r="D29" s="24">
        <f>[3]Расчет!E22*1000</f>
        <v>3913.9110000000001</v>
      </c>
      <c r="E29" s="11"/>
      <c r="F29" s="11"/>
      <c r="G29" s="11"/>
    </row>
    <row r="30" spans="1:7" ht="30.75" customHeight="1" x14ac:dyDescent="0.2">
      <c r="A30" s="25" t="s">
        <v>19</v>
      </c>
      <c r="B30" s="26" t="s">
        <v>20</v>
      </c>
      <c r="C30" s="27" t="s">
        <v>18</v>
      </c>
      <c r="D30" s="29">
        <f>D29-D31</f>
        <v>1519.3481960443851</v>
      </c>
      <c r="E30" s="11"/>
      <c r="F30" s="11"/>
      <c r="G30" s="11"/>
    </row>
    <row r="31" spans="1:7" ht="31.5" customHeight="1" thickBot="1" x14ac:dyDescent="0.25">
      <c r="A31" s="31" t="s">
        <v>21</v>
      </c>
      <c r="B31" s="32" t="s">
        <v>22</v>
      </c>
      <c r="C31" s="33" t="s">
        <v>18</v>
      </c>
      <c r="D31" s="89">
        <f>D35</f>
        <v>2394.562803955615</v>
      </c>
      <c r="E31" s="11"/>
      <c r="F31" s="11"/>
      <c r="G31" s="11"/>
    </row>
    <row r="32" spans="1:7" hidden="1" x14ac:dyDescent="0.2">
      <c r="B32" s="37"/>
      <c r="C32" s="38"/>
      <c r="E32" s="11"/>
      <c r="F32" s="11"/>
      <c r="G32" s="11"/>
    </row>
    <row r="33" spans="1:6" ht="12.75" hidden="1" customHeight="1" outlineLevel="1" x14ac:dyDescent="0.2">
      <c r="A33" s="199" t="s">
        <v>23</v>
      </c>
      <c r="B33" s="200"/>
      <c r="C33" s="203" t="s">
        <v>9</v>
      </c>
      <c r="D33" s="90" t="s">
        <v>10</v>
      </c>
      <c r="E33" s="40"/>
      <c r="F33" s="11"/>
    </row>
    <row r="34" spans="1:6" ht="13.5" hidden="1" outlineLevel="1" thickBot="1" x14ac:dyDescent="0.25">
      <c r="A34" s="201"/>
      <c r="B34" s="202"/>
      <c r="C34" s="204"/>
      <c r="D34" s="91" t="s">
        <v>40</v>
      </c>
      <c r="E34" s="43"/>
      <c r="F34" s="11"/>
    </row>
    <row r="35" spans="1:6" ht="28.5" hidden="1" customHeight="1" outlineLevel="1" thickBot="1" x14ac:dyDescent="0.25">
      <c r="A35" s="207" t="s">
        <v>24</v>
      </c>
      <c r="B35" s="208"/>
      <c r="C35" s="44" t="s">
        <v>18</v>
      </c>
      <c r="D35" s="92">
        <f>D36+D38+D39+D37</f>
        <v>2394.562803955615</v>
      </c>
      <c r="E35" s="47"/>
      <c r="F35" s="11"/>
    </row>
    <row r="36" spans="1:6" hidden="1" outlineLevel="1" x14ac:dyDescent="0.2">
      <c r="A36" s="209" t="s">
        <v>25</v>
      </c>
      <c r="B36" s="210"/>
      <c r="C36" s="48" t="s">
        <v>18</v>
      </c>
      <c r="D36" s="93">
        <f>[3]Расчет!E69*1000</f>
        <v>2076.7199999999998</v>
      </c>
      <c r="E36" s="51"/>
      <c r="F36" s="11"/>
    </row>
    <row r="37" spans="1:6" hidden="1" outlineLevel="1" x14ac:dyDescent="0.2">
      <c r="A37" s="211" t="s">
        <v>26</v>
      </c>
      <c r="B37" s="212"/>
      <c r="C37" s="52" t="s">
        <v>18</v>
      </c>
      <c r="D37" s="94">
        <f>'1 ЦК'!D39:E39</f>
        <v>24.63</v>
      </c>
      <c r="E37" s="51"/>
      <c r="F37" s="11"/>
    </row>
    <row r="38" spans="1:6" ht="27" hidden="1" customHeight="1" outlineLevel="1" x14ac:dyDescent="0.2">
      <c r="A38" s="219" t="s">
        <v>33</v>
      </c>
      <c r="B38" s="220"/>
      <c r="C38" s="52" t="s">
        <v>18</v>
      </c>
      <c r="D38" s="95">
        <f>'[3]Акт_ТЭК-105'!L24</f>
        <v>290.60280395561512</v>
      </c>
      <c r="E38" s="51"/>
      <c r="F38" s="61"/>
    </row>
    <row r="39" spans="1:6" ht="25.5" hidden="1" customHeight="1" outlineLevel="1" thickBot="1" x14ac:dyDescent="0.3">
      <c r="A39" s="213" t="s">
        <v>28</v>
      </c>
      <c r="B39" s="214"/>
      <c r="C39" s="59" t="s">
        <v>18</v>
      </c>
      <c r="D39" s="96">
        <f>'1 ЦК'!D41:E41</f>
        <v>2.61</v>
      </c>
      <c r="E39" s="60"/>
      <c r="F39" s="11"/>
    </row>
    <row r="40" spans="1:6" ht="18.75" hidden="1" customHeight="1" collapsed="1" x14ac:dyDescent="0.25">
      <c r="A40" s="7"/>
      <c r="B40" s="8"/>
      <c r="C40" s="9"/>
      <c r="D40" s="60"/>
      <c r="E40" s="11"/>
      <c r="F40" s="11"/>
    </row>
    <row r="41" spans="1:6" ht="24.75" hidden="1" customHeight="1" x14ac:dyDescent="0.2">
      <c r="A41" s="7"/>
      <c r="B41" s="8"/>
      <c r="C41" s="9"/>
      <c r="D41" s="10"/>
      <c r="F41" s="11"/>
    </row>
    <row r="42" spans="1:6" ht="18" hidden="1" x14ac:dyDescent="0.25">
      <c r="E42" s="84"/>
    </row>
    <row r="43" spans="1:6" ht="18" hidden="1" customHeight="1" x14ac:dyDescent="0.2"/>
    <row r="44" spans="1:6" ht="15" hidden="1" x14ac:dyDescent="0.25">
      <c r="B44" s="37"/>
      <c r="C44" s="38"/>
      <c r="D44" s="60"/>
    </row>
    <row r="45" spans="1:6" ht="15" hidden="1" x14ac:dyDescent="0.25">
      <c r="B45" s="37"/>
      <c r="C45" s="38"/>
      <c r="D45" s="60"/>
    </row>
    <row r="46" spans="1:6" ht="18" hidden="1" x14ac:dyDescent="0.25">
      <c r="A46" s="177" t="s">
        <v>34</v>
      </c>
      <c r="B46" s="177"/>
      <c r="C46" s="84"/>
      <c r="D46" s="84"/>
      <c r="E46" s="84"/>
      <c r="F46" s="84"/>
    </row>
    <row r="47" spans="1:6" ht="18" hidden="1" x14ac:dyDescent="0.25">
      <c r="A47" s="177" t="s">
        <v>35</v>
      </c>
      <c r="B47" s="177"/>
      <c r="C47" s="178" t="s">
        <v>36</v>
      </c>
      <c r="D47" s="178"/>
      <c r="E47" s="178"/>
      <c r="F47" s="178"/>
    </row>
    <row r="48" spans="1:6" ht="15" hidden="1" x14ac:dyDescent="0.25">
      <c r="B48" s="37"/>
      <c r="C48" s="38"/>
      <c r="D48" s="60"/>
    </row>
    <row r="49" spans="1:4" ht="15" hidden="1" x14ac:dyDescent="0.25">
      <c r="B49" s="37"/>
      <c r="C49" s="38"/>
      <c r="D49" s="60"/>
    </row>
    <row r="50" spans="1:4" ht="15" hidden="1" x14ac:dyDescent="0.25">
      <c r="B50" s="37"/>
      <c r="C50" s="38"/>
      <c r="D50" s="60"/>
    </row>
    <row r="51" spans="1:4" ht="15" hidden="1" x14ac:dyDescent="0.25">
      <c r="B51" s="37"/>
      <c r="C51" s="38"/>
      <c r="D51" s="60"/>
    </row>
    <row r="52" spans="1:4" ht="16.5" hidden="1" customHeight="1" x14ac:dyDescent="0.25">
      <c r="B52" s="37"/>
      <c r="C52" s="38"/>
      <c r="D52" s="60"/>
    </row>
    <row r="53" spans="1:4" ht="15" hidden="1" x14ac:dyDescent="0.25">
      <c r="A53" s="6"/>
      <c r="B53" s="6"/>
      <c r="C53" s="38"/>
      <c r="D53" s="60"/>
    </row>
    <row r="54" spans="1:4" hidden="1" x14ac:dyDescent="0.2"/>
    <row r="55" spans="1:4" hidden="1" x14ac:dyDescent="0.2"/>
    <row r="56" spans="1:4" hidden="1" x14ac:dyDescent="0.2"/>
    <row r="57" spans="1:4" ht="15" hidden="1" x14ac:dyDescent="0.25">
      <c r="A57" s="6"/>
      <c r="B57" s="6"/>
      <c r="C57" s="38"/>
      <c r="D57" s="60"/>
    </row>
    <row r="58" spans="1:4" hidden="1" x14ac:dyDescent="0.2"/>
    <row r="59" spans="1:4" hidden="1" x14ac:dyDescent="0.2"/>
    <row r="60" spans="1:4" ht="15" hidden="1" x14ac:dyDescent="0.25">
      <c r="A60" s="6"/>
      <c r="B60" s="6"/>
      <c r="C60" s="38"/>
      <c r="D60" s="60"/>
    </row>
    <row r="61" spans="1:4" ht="15" hidden="1" x14ac:dyDescent="0.25">
      <c r="A61" s="6"/>
      <c r="B61" s="6"/>
      <c r="C61" s="38"/>
      <c r="D61" s="60"/>
    </row>
    <row r="62" spans="1:4" hidden="1" x14ac:dyDescent="0.2"/>
    <row r="63" spans="1:4" hidden="1" x14ac:dyDescent="0.2"/>
    <row r="64" spans="1:4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/>
    <row r="71" spans="1:2" hidden="1" x14ac:dyDescent="0.2"/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>
      <c r="A78" s="176" t="s">
        <v>37</v>
      </c>
      <c r="B78" s="176"/>
    </row>
    <row r="79" spans="1:2" hidden="1" x14ac:dyDescent="0.2">
      <c r="A79" s="176" t="s">
        <v>38</v>
      </c>
      <c r="B79" s="176"/>
    </row>
  </sheetData>
  <mergeCells count="33">
    <mergeCell ref="A9:D9"/>
    <mergeCell ref="A2:D2"/>
    <mergeCell ref="A3:D3"/>
    <mergeCell ref="A4:D4"/>
    <mergeCell ref="A5:D6"/>
    <mergeCell ref="A7:D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E47:F47"/>
    <mergeCell ref="A78:B78"/>
    <mergeCell ref="A33:B34"/>
    <mergeCell ref="C33:C34"/>
    <mergeCell ref="A35:B35"/>
    <mergeCell ref="A36:B36"/>
    <mergeCell ref="A37:B37"/>
    <mergeCell ref="A38:B38"/>
    <mergeCell ref="A79:B79"/>
    <mergeCell ref="A39:B39"/>
    <mergeCell ref="A46:B46"/>
    <mergeCell ref="A47:B47"/>
    <mergeCell ref="C47:D4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view="pageBreakPreview" zoomScale="84" zoomScaleNormal="100" zoomScaleSheetLayoutView="84" workbookViewId="0">
      <selection activeCell="T14" sqref="T14"/>
    </sheetView>
  </sheetViews>
  <sheetFormatPr defaultRowHeight="12.75" x14ac:dyDescent="0.2"/>
  <cols>
    <col min="1" max="1" width="8.7109375" style="36" customWidth="1"/>
    <col min="2" max="2" width="55.7109375" style="85" customWidth="1"/>
    <col min="3" max="3" width="15.7109375" style="86" customWidth="1"/>
    <col min="4" max="5" width="15.7109375" style="6" customWidth="1"/>
    <col min="6" max="6" width="17.5703125" style="6" customWidth="1"/>
    <col min="7" max="7" width="17.7109375" style="6" customWidth="1"/>
    <col min="8" max="8" width="15.5703125" style="6" hidden="1" customWidth="1"/>
    <col min="9" max="9" width="18.7109375" style="6" hidden="1" customWidth="1"/>
    <col min="10" max="10" width="12.7109375" style="6" hidden="1" customWidth="1"/>
    <col min="11" max="11" width="12.140625" style="6" hidden="1" customWidth="1"/>
    <col min="12" max="13" width="14.42578125" style="6" hidden="1" customWidth="1"/>
    <col min="14" max="15" width="14.42578125" style="6" customWidth="1"/>
    <col min="16" max="18" width="12.140625" style="6" customWidth="1"/>
    <col min="19" max="16384" width="9.140625" style="6"/>
  </cols>
  <sheetData>
    <row r="1" spans="1:9" ht="18" x14ac:dyDescent="0.25">
      <c r="A1" s="216" t="s">
        <v>0</v>
      </c>
      <c r="B1" s="216"/>
      <c r="C1" s="216"/>
      <c r="D1" s="216"/>
      <c r="E1" s="216"/>
      <c r="F1" s="216"/>
      <c r="G1" s="216"/>
    </row>
    <row r="2" spans="1:9" ht="18" x14ac:dyDescent="0.25">
      <c r="A2" s="216" t="s">
        <v>2</v>
      </c>
      <c r="B2" s="216"/>
      <c r="C2" s="216"/>
      <c r="D2" s="216"/>
      <c r="E2" s="216"/>
      <c r="F2" s="216"/>
      <c r="G2" s="216"/>
      <c r="I2" s="6" t="str">
        <f>'[3]1 ЦК'!H2</f>
        <v>на территории Тюменской области, ХМАО и ЯНАО в феврале 2017 года (прогноз)</v>
      </c>
    </row>
    <row r="3" spans="1:9" ht="18" x14ac:dyDescent="0.25">
      <c r="A3" s="216" t="s">
        <v>4</v>
      </c>
      <c r="B3" s="216"/>
      <c r="C3" s="216"/>
      <c r="D3" s="216"/>
      <c r="E3" s="216"/>
      <c r="F3" s="216"/>
      <c r="G3" s="216"/>
      <c r="I3" s="6" t="str">
        <f>'[3]1 ЦК'!H3</f>
        <v xml:space="preserve">на территории Тюменской области, ХМАО и ЯНАО в январе 2017 года (факт)                                                                                                                   </v>
      </c>
    </row>
    <row r="4" spans="1:9" ht="9" customHeight="1" x14ac:dyDescent="0.2">
      <c r="A4" s="246" t="s">
        <v>3</v>
      </c>
      <c r="B4" s="217"/>
      <c r="C4" s="217"/>
      <c r="D4" s="217"/>
      <c r="E4" s="217"/>
      <c r="F4" s="217"/>
      <c r="G4" s="217"/>
    </row>
    <row r="5" spans="1:9" ht="19.5" customHeight="1" x14ac:dyDescent="0.2">
      <c r="A5" s="217"/>
      <c r="B5" s="217"/>
      <c r="C5" s="217"/>
      <c r="D5" s="217"/>
      <c r="E5" s="217"/>
      <c r="F5" s="217"/>
      <c r="G5" s="217"/>
    </row>
    <row r="6" spans="1:9" ht="21" customHeight="1" x14ac:dyDescent="0.2">
      <c r="A6" s="247" t="s">
        <v>41</v>
      </c>
      <c r="B6" s="247"/>
      <c r="C6" s="247"/>
      <c r="D6" s="247"/>
      <c r="E6" s="247"/>
      <c r="F6" s="247"/>
      <c r="G6" s="247"/>
    </row>
    <row r="7" spans="1:9" ht="15" customHeight="1" thickBot="1" x14ac:dyDescent="0.25"/>
    <row r="8" spans="1:9" ht="24.95" customHeight="1" x14ac:dyDescent="0.2">
      <c r="A8" s="248" t="s">
        <v>7</v>
      </c>
      <c r="B8" s="250" t="s">
        <v>42</v>
      </c>
      <c r="C8" s="252" t="s">
        <v>9</v>
      </c>
      <c r="D8" s="186" t="s">
        <v>10</v>
      </c>
      <c r="E8" s="254"/>
      <c r="F8" s="254"/>
      <c r="G8" s="187"/>
    </row>
    <row r="9" spans="1:9" ht="24.95" customHeight="1" thickBot="1" x14ac:dyDescent="0.25">
      <c r="A9" s="249"/>
      <c r="B9" s="251"/>
      <c r="C9" s="253"/>
      <c r="D9" s="97" t="s">
        <v>11</v>
      </c>
      <c r="E9" s="97" t="s">
        <v>76</v>
      </c>
      <c r="F9" s="97" t="s">
        <v>12</v>
      </c>
      <c r="G9" s="15" t="s">
        <v>13</v>
      </c>
    </row>
    <row r="10" spans="1:9" ht="15.75" customHeight="1" x14ac:dyDescent="0.2">
      <c r="A10" s="98" t="s">
        <v>14</v>
      </c>
      <c r="B10" s="99" t="s">
        <v>43</v>
      </c>
      <c r="C10" s="99"/>
      <c r="D10" s="100"/>
      <c r="E10" s="100"/>
      <c r="F10" s="100"/>
      <c r="G10" s="101"/>
      <c r="H10" s="11"/>
      <c r="I10" s="11"/>
    </row>
    <row r="11" spans="1:9" ht="15.75" customHeight="1" x14ac:dyDescent="0.2">
      <c r="A11" s="102" t="s">
        <v>16</v>
      </c>
      <c r="B11" s="103" t="s">
        <v>44</v>
      </c>
      <c r="C11" s="104" t="s">
        <v>45</v>
      </c>
      <c r="D11" s="105">
        <f>[3]Расчет!E9*1000</f>
        <v>433960.60200000001</v>
      </c>
      <c r="E11" s="106">
        <f>D11</f>
        <v>433960.60200000001</v>
      </c>
      <c r="F11" s="106">
        <f>D11</f>
        <v>433960.60200000001</v>
      </c>
      <c r="G11" s="107">
        <f>F11</f>
        <v>433960.60200000001</v>
      </c>
      <c r="H11" s="11"/>
      <c r="I11" s="11"/>
    </row>
    <row r="12" spans="1:9" ht="15.75" customHeight="1" x14ac:dyDescent="0.2">
      <c r="A12" s="108" t="s">
        <v>19</v>
      </c>
      <c r="B12" s="109" t="s">
        <v>46</v>
      </c>
      <c r="C12" s="110" t="s">
        <v>45</v>
      </c>
      <c r="D12" s="111">
        <f>D11</f>
        <v>433960.60200000001</v>
      </c>
      <c r="E12" s="112">
        <f>E11</f>
        <v>433960.60200000001</v>
      </c>
      <c r="F12" s="112">
        <f>F11</f>
        <v>433960.60200000001</v>
      </c>
      <c r="G12" s="113">
        <f>G11</f>
        <v>433960.60200000001</v>
      </c>
      <c r="H12" s="11"/>
      <c r="I12" s="11"/>
    </row>
    <row r="13" spans="1:9" ht="15.75" customHeight="1" x14ac:dyDescent="0.2">
      <c r="A13" s="102" t="s">
        <v>47</v>
      </c>
      <c r="B13" s="103" t="s">
        <v>17</v>
      </c>
      <c r="C13" s="104" t="s">
        <v>18</v>
      </c>
      <c r="D13" s="105">
        <f>[3]Расчет!E8*1000</f>
        <v>1974.2349999999999</v>
      </c>
      <c r="E13" s="105">
        <f>[3]Расчет!E10*1000</f>
        <v>2825.5949999999998</v>
      </c>
      <c r="F13" s="105">
        <f>[3]Расчет!E12*1000</f>
        <v>2990.9609999999998</v>
      </c>
      <c r="G13" s="107">
        <f>[3]Расчет!E14*1000</f>
        <v>3050.654</v>
      </c>
      <c r="H13" s="11"/>
      <c r="I13" s="11"/>
    </row>
    <row r="14" spans="1:9" ht="25.5" x14ac:dyDescent="0.2">
      <c r="A14" s="108" t="s">
        <v>48</v>
      </c>
      <c r="B14" s="109" t="s">
        <v>49</v>
      </c>
      <c r="C14" s="110" t="s">
        <v>18</v>
      </c>
      <c r="D14" s="111">
        <f>F14</f>
        <v>886.51319712936129</v>
      </c>
      <c r="E14" s="112">
        <f>F14</f>
        <v>886.51319712936129</v>
      </c>
      <c r="F14" s="112">
        <f>F13-F15</f>
        <v>886.51319712936129</v>
      </c>
      <c r="G14" s="114">
        <f>F14</f>
        <v>886.51319712936129</v>
      </c>
      <c r="H14" s="11"/>
      <c r="I14" s="11"/>
    </row>
    <row r="15" spans="1:9" ht="28.5" customHeight="1" thickBot="1" x14ac:dyDescent="0.25">
      <c r="A15" s="115" t="s">
        <v>50</v>
      </c>
      <c r="B15" s="116" t="s">
        <v>22</v>
      </c>
      <c r="C15" s="117" t="s">
        <v>18</v>
      </c>
      <c r="D15" s="118">
        <f>D13-D14</f>
        <v>1087.7218028706386</v>
      </c>
      <c r="E15" s="119">
        <f>E13-E14</f>
        <v>1939.0818028706385</v>
      </c>
      <c r="F15" s="119">
        <f>F21</f>
        <v>2104.4478028706385</v>
      </c>
      <c r="G15" s="120">
        <f>G13-G14</f>
        <v>2164.1408028706387</v>
      </c>
      <c r="H15" s="11"/>
      <c r="I15" s="11"/>
    </row>
    <row r="16" spans="1:9" x14ac:dyDescent="0.2">
      <c r="A16" s="121"/>
      <c r="B16" s="122"/>
      <c r="C16" s="123"/>
      <c r="D16" s="124"/>
      <c r="E16" s="124"/>
      <c r="F16" s="124"/>
      <c r="G16" s="11"/>
      <c r="H16" s="11"/>
      <c r="I16" s="11"/>
    </row>
    <row r="17" spans="1:9" ht="13.5" thickBot="1" x14ac:dyDescent="0.25">
      <c r="A17" s="125"/>
      <c r="B17" s="122"/>
      <c r="C17" s="9"/>
      <c r="D17" s="124"/>
      <c r="E17" s="124"/>
      <c r="F17" s="124"/>
      <c r="G17" s="11"/>
      <c r="H17" s="11"/>
      <c r="I17" s="11"/>
    </row>
    <row r="18" spans="1:9" ht="47.25" customHeight="1" thickBot="1" x14ac:dyDescent="0.3">
      <c r="A18" s="255" t="s">
        <v>51</v>
      </c>
      <c r="B18" s="256"/>
      <c r="C18" s="256"/>
      <c r="D18" s="256"/>
      <c r="E18" s="256"/>
      <c r="F18" s="256"/>
      <c r="G18" s="257"/>
      <c r="H18" s="11"/>
      <c r="I18" s="11"/>
    </row>
    <row r="19" spans="1:9" ht="12.75" customHeight="1" x14ac:dyDescent="0.2">
      <c r="A19" s="258" t="s">
        <v>52</v>
      </c>
      <c r="B19" s="259"/>
      <c r="C19" s="262" t="s">
        <v>9</v>
      </c>
      <c r="D19" s="264" t="s">
        <v>10</v>
      </c>
      <c r="E19" s="265"/>
      <c r="F19" s="265"/>
      <c r="G19" s="266"/>
      <c r="H19" s="11"/>
      <c r="I19" s="11"/>
    </row>
    <row r="20" spans="1:9" ht="13.5" customHeight="1" thickBot="1" x14ac:dyDescent="0.25">
      <c r="A20" s="260"/>
      <c r="B20" s="261"/>
      <c r="C20" s="263"/>
      <c r="D20" s="126" t="s">
        <v>11</v>
      </c>
      <c r="E20" s="127" t="s">
        <v>74</v>
      </c>
      <c r="F20" s="127" t="s">
        <v>12</v>
      </c>
      <c r="G20" s="128" t="s">
        <v>13</v>
      </c>
      <c r="H20" s="11"/>
      <c r="I20" s="11"/>
    </row>
    <row r="21" spans="1:9" ht="30.75" customHeight="1" x14ac:dyDescent="0.2">
      <c r="A21" s="267" t="s">
        <v>53</v>
      </c>
      <c r="B21" s="268"/>
      <c r="C21" s="129" t="s">
        <v>18</v>
      </c>
      <c r="D21" s="130">
        <f>D15</f>
        <v>1087.7218028706386</v>
      </c>
      <c r="E21" s="131">
        <f>E13</f>
        <v>2825.5949999999998</v>
      </c>
      <c r="F21" s="131">
        <f>F25+D26+D27</f>
        <v>2104.4478028706385</v>
      </c>
      <c r="G21" s="132">
        <f>G15</f>
        <v>2164.1408028706387</v>
      </c>
      <c r="H21" s="11"/>
      <c r="I21" s="11"/>
    </row>
    <row r="22" spans="1:9" ht="30.75" customHeight="1" x14ac:dyDescent="0.2">
      <c r="A22" s="239" t="s">
        <v>54</v>
      </c>
      <c r="B22" s="240"/>
      <c r="C22" s="27"/>
      <c r="D22" s="133"/>
      <c r="E22" s="134"/>
      <c r="F22" s="134"/>
      <c r="G22" s="135"/>
      <c r="H22" s="11"/>
      <c r="I22" s="11"/>
    </row>
    <row r="23" spans="1:9" ht="30.75" customHeight="1" x14ac:dyDescent="0.2">
      <c r="A23" s="234" t="s">
        <v>55</v>
      </c>
      <c r="B23" s="235"/>
      <c r="C23" s="27" t="s">
        <v>56</v>
      </c>
      <c r="D23" s="136">
        <v>804524.54</v>
      </c>
      <c r="E23" s="137">
        <v>1211753.5900000001</v>
      </c>
      <c r="F23" s="137">
        <v>1345315.69</v>
      </c>
      <c r="G23" s="138">
        <v>702686.62</v>
      </c>
      <c r="H23" s="236" t="s">
        <v>77</v>
      </c>
      <c r="I23" s="11"/>
    </row>
    <row r="24" spans="1:9" ht="30.75" customHeight="1" x14ac:dyDescent="0.2">
      <c r="A24" s="234" t="s">
        <v>57</v>
      </c>
      <c r="B24" s="235"/>
      <c r="C24" s="27" t="s">
        <v>18</v>
      </c>
      <c r="D24" s="136">
        <v>54.38</v>
      </c>
      <c r="E24" s="137">
        <v>154.44999999999999</v>
      </c>
      <c r="F24" s="137">
        <v>176.41</v>
      </c>
      <c r="G24" s="138">
        <v>357.73</v>
      </c>
      <c r="H24" s="237"/>
      <c r="I24" s="11"/>
    </row>
    <row r="25" spans="1:9" ht="30.75" customHeight="1" x14ac:dyDescent="0.2">
      <c r="A25" s="239" t="s">
        <v>25</v>
      </c>
      <c r="B25" s="240"/>
      <c r="C25" s="139" t="s">
        <v>18</v>
      </c>
      <c r="D25" s="140">
        <f>'[3]3 ЦК'!D20</f>
        <v>1167.6099999999999</v>
      </c>
      <c r="E25" s="141">
        <v>1913.14</v>
      </c>
      <c r="F25" s="141">
        <f>'[3]1 ЦК'!E20</f>
        <v>2076.7199999999998</v>
      </c>
      <c r="G25" s="142">
        <f>'[3]1 ЦК'!F20</f>
        <v>2136.4299999999998</v>
      </c>
      <c r="H25" s="238"/>
      <c r="I25" s="11"/>
    </row>
    <row r="26" spans="1:9" ht="30.75" customHeight="1" x14ac:dyDescent="0.2">
      <c r="A26" s="241" t="s">
        <v>58</v>
      </c>
      <c r="B26" s="242"/>
      <c r="C26" s="139" t="s">
        <v>18</v>
      </c>
      <c r="D26" s="243">
        <f>'[3]1 ЦК'!D21</f>
        <v>24.63</v>
      </c>
      <c r="E26" s="244"/>
      <c r="F26" s="244"/>
      <c r="G26" s="245"/>
      <c r="H26" s="11"/>
      <c r="I26" s="11"/>
    </row>
    <row r="27" spans="1:9" ht="30.75" customHeight="1" thickBot="1" x14ac:dyDescent="0.25">
      <c r="A27" s="229" t="s">
        <v>28</v>
      </c>
      <c r="B27" s="230"/>
      <c r="C27" s="143" t="s">
        <v>18</v>
      </c>
      <c r="D27" s="231">
        <f>SUM([3]Расчет!F47:F61)/SUM([3]Расчет!D47:D51)*1000</f>
        <v>3.0978028706385716</v>
      </c>
      <c r="E27" s="232"/>
      <c r="F27" s="232"/>
      <c r="G27" s="233"/>
      <c r="H27" s="11"/>
      <c r="I27" s="11"/>
    </row>
    <row r="28" spans="1:9" hidden="1" x14ac:dyDescent="0.2">
      <c r="I28" s="307"/>
    </row>
    <row r="29" spans="1:9" hidden="1" x14ac:dyDescent="0.2">
      <c r="I29" s="307"/>
    </row>
    <row r="30" spans="1:9" hidden="1" x14ac:dyDescent="0.2">
      <c r="I30" s="307"/>
    </row>
    <row r="31" spans="1:9" hidden="1" x14ac:dyDescent="0.2">
      <c r="I31" s="307"/>
    </row>
    <row r="32" spans="1:9" hidden="1" x14ac:dyDescent="0.2">
      <c r="I32" s="307"/>
    </row>
    <row r="33" spans="1:9" hidden="1" x14ac:dyDescent="0.2">
      <c r="I33" s="307"/>
    </row>
    <row r="34" spans="1:9" ht="18" hidden="1" x14ac:dyDescent="0.25">
      <c r="A34" s="177" t="s">
        <v>34</v>
      </c>
      <c r="B34" s="177"/>
      <c r="C34" s="84"/>
      <c r="D34" s="84"/>
      <c r="E34" s="84"/>
      <c r="F34" s="84"/>
      <c r="G34" s="84"/>
    </row>
    <row r="35" spans="1:9" ht="18" hidden="1" x14ac:dyDescent="0.25">
      <c r="A35" s="177" t="s">
        <v>35</v>
      </c>
      <c r="B35" s="177"/>
      <c r="C35" s="84"/>
      <c r="D35" s="84"/>
      <c r="E35" s="84"/>
      <c r="F35" s="178" t="s">
        <v>36</v>
      </c>
      <c r="G35" s="178"/>
    </row>
    <row r="36" spans="1:9" ht="15" hidden="1" x14ac:dyDescent="0.25">
      <c r="B36" s="37"/>
      <c r="C36" s="38"/>
      <c r="D36" s="60"/>
      <c r="E36" s="60"/>
    </row>
    <row r="37" spans="1:9" ht="15" hidden="1" x14ac:dyDescent="0.25">
      <c r="B37" s="37"/>
      <c r="C37" s="38"/>
      <c r="D37" s="60"/>
      <c r="E37" s="60"/>
    </row>
    <row r="38" spans="1:9" ht="15" hidden="1" x14ac:dyDescent="0.25">
      <c r="B38" s="37"/>
      <c r="C38" s="38"/>
      <c r="D38" s="60"/>
      <c r="E38" s="60"/>
    </row>
    <row r="39" spans="1:9" ht="15" hidden="1" x14ac:dyDescent="0.25">
      <c r="B39" s="37"/>
      <c r="C39" s="38"/>
      <c r="D39" s="60"/>
      <c r="E39" s="60"/>
    </row>
    <row r="40" spans="1:9" ht="15" hidden="1" x14ac:dyDescent="0.25">
      <c r="B40" s="37"/>
      <c r="C40" s="38"/>
      <c r="D40" s="60"/>
      <c r="E40" s="60"/>
    </row>
    <row r="41" spans="1:9" ht="15" hidden="1" x14ac:dyDescent="0.25">
      <c r="B41" s="37"/>
      <c r="C41" s="38"/>
      <c r="D41" s="60"/>
      <c r="E41" s="60"/>
    </row>
    <row r="42" spans="1:9" ht="15" hidden="1" x14ac:dyDescent="0.25">
      <c r="B42" s="37"/>
      <c r="C42" s="38"/>
      <c r="D42" s="60"/>
      <c r="E42" s="60"/>
    </row>
    <row r="43" spans="1:9" ht="15" hidden="1" x14ac:dyDescent="0.25">
      <c r="B43" s="37"/>
      <c r="C43" s="38"/>
      <c r="D43" s="60"/>
      <c r="E43" s="60"/>
    </row>
    <row r="44" spans="1:9" ht="15" hidden="1" x14ac:dyDescent="0.25">
      <c r="A44" s="6"/>
      <c r="B44" s="6"/>
      <c r="C44" s="38"/>
      <c r="D44" s="60"/>
      <c r="E44" s="60"/>
    </row>
    <row r="45" spans="1:9" hidden="1" x14ac:dyDescent="0.2"/>
    <row r="46" spans="1:9" hidden="1" x14ac:dyDescent="0.2"/>
    <row r="47" spans="1:9" hidden="1" x14ac:dyDescent="0.2"/>
    <row r="48" spans="1:9" hidden="1" x14ac:dyDescent="0.2"/>
    <row r="49" spans="1:2" s="6" customFormat="1" hidden="1" x14ac:dyDescent="0.2">
      <c r="A49" s="36"/>
      <c r="B49" s="85"/>
    </row>
    <row r="50" spans="1:2" s="6" customFormat="1" hidden="1" x14ac:dyDescent="0.2">
      <c r="A50" s="36"/>
      <c r="B50" s="85"/>
    </row>
    <row r="51" spans="1:2" s="6" customFormat="1" hidden="1" x14ac:dyDescent="0.2">
      <c r="A51" s="36"/>
      <c r="B51" s="85"/>
    </row>
    <row r="52" spans="1:2" s="6" customFormat="1" hidden="1" x14ac:dyDescent="0.2">
      <c r="A52" s="36"/>
      <c r="B52" s="85"/>
    </row>
    <row r="53" spans="1:2" s="6" customFormat="1" hidden="1" x14ac:dyDescent="0.2">
      <c r="A53" s="36"/>
      <c r="B53" s="85"/>
    </row>
    <row r="54" spans="1:2" s="6" customFormat="1" hidden="1" x14ac:dyDescent="0.2">
      <c r="A54" s="36"/>
      <c r="B54" s="85"/>
    </row>
    <row r="55" spans="1:2" s="6" customFormat="1" hidden="1" x14ac:dyDescent="0.2">
      <c r="A55" s="36"/>
      <c r="B55" s="85"/>
    </row>
    <row r="56" spans="1:2" s="6" customFormat="1" hidden="1" x14ac:dyDescent="0.2">
      <c r="A56" s="36"/>
      <c r="B56" s="85"/>
    </row>
    <row r="57" spans="1:2" s="6" customFormat="1" hidden="1" x14ac:dyDescent="0.2">
      <c r="A57" s="36"/>
      <c r="B57" s="85"/>
    </row>
    <row r="58" spans="1:2" s="6" customFormat="1" hidden="1" x14ac:dyDescent="0.2">
      <c r="A58" s="36"/>
      <c r="B58" s="85"/>
    </row>
    <row r="59" spans="1:2" s="6" customFormat="1" hidden="1" x14ac:dyDescent="0.2">
      <c r="A59" s="36"/>
      <c r="B59" s="85"/>
    </row>
    <row r="60" spans="1:2" s="6" customFormat="1" hidden="1" x14ac:dyDescent="0.2">
      <c r="A60" s="36"/>
      <c r="B60" s="85"/>
    </row>
    <row r="61" spans="1:2" s="6" customFormat="1" hidden="1" x14ac:dyDescent="0.2">
      <c r="A61" s="36"/>
      <c r="B61" s="85"/>
    </row>
    <row r="62" spans="1:2" s="6" customFormat="1" hidden="1" x14ac:dyDescent="0.2">
      <c r="A62" s="36"/>
      <c r="B62" s="85"/>
    </row>
    <row r="63" spans="1:2" s="6" customFormat="1" hidden="1" x14ac:dyDescent="0.2">
      <c r="A63" s="176"/>
      <c r="B63" s="308"/>
    </row>
    <row r="64" spans="1:2" s="6" customFormat="1" hidden="1" x14ac:dyDescent="0.2">
      <c r="A64" s="176"/>
      <c r="B64" s="308"/>
    </row>
    <row r="65" spans="1:3" hidden="1" x14ac:dyDescent="0.2"/>
    <row r="66" spans="1:3" hidden="1" x14ac:dyDescent="0.2"/>
    <row r="67" spans="1:3" hidden="1" x14ac:dyDescent="0.2">
      <c r="A67" s="176" t="s">
        <v>37</v>
      </c>
      <c r="B67" s="308"/>
      <c r="C67" s="6"/>
    </row>
    <row r="68" spans="1:3" hidden="1" x14ac:dyDescent="0.2">
      <c r="A68" s="176" t="s">
        <v>38</v>
      </c>
      <c r="B68" s="308"/>
      <c r="C68" s="6"/>
    </row>
  </sheetData>
  <mergeCells count="30">
    <mergeCell ref="A67:B67"/>
    <mergeCell ref="A68:B68"/>
    <mergeCell ref="A34:B34"/>
    <mergeCell ref="A35:B35"/>
    <mergeCell ref="F35:G35"/>
    <mergeCell ref="A63:B63"/>
    <mergeCell ref="A64:B64"/>
    <mergeCell ref="A18:G18"/>
    <mergeCell ref="D19:G19"/>
    <mergeCell ref="H23:H25"/>
    <mergeCell ref="D26:G26"/>
    <mergeCell ref="D27:G27"/>
    <mergeCell ref="A2:G2"/>
    <mergeCell ref="A3:G3"/>
    <mergeCell ref="A4:G5"/>
    <mergeCell ref="A6:G6"/>
    <mergeCell ref="D8:G8"/>
    <mergeCell ref="A22:B22"/>
    <mergeCell ref="A8:A9"/>
    <mergeCell ref="B8:B9"/>
    <mergeCell ref="C8:C9"/>
    <mergeCell ref="A19:B20"/>
    <mergeCell ref="C19:C20"/>
    <mergeCell ref="A21:B21"/>
    <mergeCell ref="A1:G1"/>
    <mergeCell ref="A27:B27"/>
    <mergeCell ref="A23:B23"/>
    <mergeCell ref="A24:B24"/>
    <mergeCell ref="A25:B25"/>
    <mergeCell ref="A26:B26"/>
  </mergeCells>
  <pageMargins left="1.2204724409448819" right="0.59055118110236227" top="0.39370078740157483" bottom="0.39370078740157483" header="0.31496062992125984" footer="0.31496062992125984"/>
  <pageSetup paperSize="9" scale="55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BreakPreview" zoomScale="87" zoomScaleNormal="100" zoomScaleSheetLayoutView="87" workbookViewId="0">
      <selection activeCell="I20" sqref="I20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75" t="s">
        <v>59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43.5" customHeight="1" x14ac:dyDescent="0.25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 ht="26.25" customHeight="1" thickBot="1" x14ac:dyDescent="0.3">
      <c r="A3" s="276" t="s">
        <v>60</v>
      </c>
      <c r="B3" s="276"/>
      <c r="C3" s="276"/>
      <c r="D3" s="144"/>
      <c r="E3" s="144"/>
      <c r="F3" s="144"/>
      <c r="G3" s="144"/>
      <c r="H3" s="144"/>
      <c r="I3" s="144"/>
      <c r="J3" s="144"/>
    </row>
    <row r="4" spans="1:10" ht="27.75" customHeight="1" thickBot="1" x14ac:dyDescent="0.3">
      <c r="A4" s="277" t="s">
        <v>61</v>
      </c>
      <c r="B4" s="278"/>
      <c r="C4" s="278"/>
      <c r="D4" s="278"/>
      <c r="E4" s="278"/>
      <c r="F4" s="278"/>
      <c r="G4" s="278"/>
      <c r="H4" s="279"/>
      <c r="I4" s="145" t="s">
        <v>62</v>
      </c>
      <c r="J4" s="146" t="s">
        <v>63</v>
      </c>
    </row>
    <row r="5" spans="1:10" ht="27" customHeight="1" thickBot="1" x14ac:dyDescent="0.3">
      <c r="A5" s="280">
        <v>1</v>
      </c>
      <c r="B5" s="281"/>
      <c r="C5" s="281"/>
      <c r="D5" s="281"/>
      <c r="E5" s="281"/>
      <c r="F5" s="281"/>
      <c r="G5" s="281"/>
      <c r="H5" s="282"/>
      <c r="I5" s="145">
        <v>2</v>
      </c>
      <c r="J5" s="146">
        <v>3</v>
      </c>
    </row>
    <row r="6" spans="1:10" ht="32.25" customHeight="1" x14ac:dyDescent="0.25">
      <c r="A6" s="283" t="s">
        <v>64</v>
      </c>
      <c r="B6" s="284"/>
      <c r="C6" s="284"/>
      <c r="D6" s="284"/>
      <c r="E6" s="284"/>
      <c r="F6" s="284"/>
      <c r="G6" s="284"/>
      <c r="H6" s="284"/>
      <c r="I6" s="147" t="s">
        <v>18</v>
      </c>
      <c r="J6" s="148">
        <f>[3]Расчет!E16*1000</f>
        <v>1521.914</v>
      </c>
    </row>
    <row r="7" spans="1:10" ht="34.5" customHeight="1" x14ac:dyDescent="0.25">
      <c r="A7" s="273" t="s">
        <v>65</v>
      </c>
      <c r="B7" s="274"/>
      <c r="C7" s="274"/>
      <c r="D7" s="274"/>
      <c r="E7" s="274"/>
      <c r="F7" s="274"/>
      <c r="G7" s="274"/>
      <c r="H7" s="274"/>
      <c r="I7" s="149" t="s">
        <v>18</v>
      </c>
      <c r="J7" s="148">
        <f>J6-J8</f>
        <v>1494.1861971293615</v>
      </c>
    </row>
    <row r="8" spans="1:10" ht="90" customHeight="1" thickBot="1" x14ac:dyDescent="0.3">
      <c r="A8" s="270" t="s">
        <v>66</v>
      </c>
      <c r="B8" s="271"/>
      <c r="C8" s="271"/>
      <c r="D8" s="271"/>
      <c r="E8" s="271"/>
      <c r="F8" s="271"/>
      <c r="G8" s="271"/>
      <c r="H8" s="272"/>
      <c r="I8" s="150" t="s">
        <v>18</v>
      </c>
      <c r="J8" s="151">
        <f>'5 ЦК'!D26+'5 ЦК'!D27</f>
        <v>27.72780287063857</v>
      </c>
    </row>
    <row r="9" spans="1:10" ht="15" customHeight="1" x14ac:dyDescent="0.25"/>
    <row r="14" spans="1:10" s="6" customFormat="1" ht="18" customHeight="1" x14ac:dyDescent="0.2"/>
    <row r="15" spans="1:10" s="6" customFormat="1" ht="18" customHeight="1" x14ac:dyDescent="0.2"/>
    <row r="16" spans="1:10" s="6" customFormat="1" ht="12.75" x14ac:dyDescent="0.2"/>
    <row r="17" s="6" customFormat="1" ht="12.75" x14ac:dyDescent="0.2"/>
    <row r="18" s="6" customFormat="1" ht="12.75" x14ac:dyDescent="0.2"/>
    <row r="19" s="6" customFormat="1" ht="12.75" x14ac:dyDescent="0.2"/>
    <row r="20" s="6" customFormat="1" ht="12.75" x14ac:dyDescent="0.2"/>
    <row r="21" s="6" customFormat="1" ht="12.75" x14ac:dyDescent="0.2"/>
    <row r="22" s="6" customFormat="1" ht="12.75" x14ac:dyDescent="0.2"/>
    <row r="23" s="6" customFormat="1" ht="12.75" x14ac:dyDescent="0.2"/>
    <row r="24" s="6" customFormat="1" ht="12.75" x14ac:dyDescent="0.2"/>
    <row r="25" s="6" customFormat="1" ht="12.75" x14ac:dyDescent="0.2"/>
    <row r="26" s="6" customFormat="1" ht="17.25" customHeight="1" x14ac:dyDescent="0.2"/>
    <row r="27" s="6" customFormat="1" ht="17.25" customHeight="1" x14ac:dyDescent="0.2"/>
    <row r="28" s="6" customFormat="1" ht="12.75" x14ac:dyDescent="0.2"/>
    <row r="29" s="6" customFormat="1" ht="12.75" x14ac:dyDescent="0.2"/>
    <row r="30" s="6" customFormat="1" ht="12.75" x14ac:dyDescent="0.2"/>
    <row r="31" s="6" customFormat="1" ht="12.75" x14ac:dyDescent="0.2"/>
    <row r="32" s="6" customFormat="1" ht="12.75" x14ac:dyDescent="0.2"/>
    <row r="33" spans="1:10" s="6" customFormat="1" ht="12.75" x14ac:dyDescent="0.2"/>
    <row r="34" spans="1:10" s="6" customFormat="1" ht="12.75" x14ac:dyDescent="0.2"/>
    <row r="35" spans="1:10" s="6" customFormat="1" ht="12.75" x14ac:dyDescent="0.2"/>
    <row r="36" spans="1:10" s="6" customFormat="1" ht="12.75" x14ac:dyDescent="0.2"/>
    <row r="37" spans="1:10" s="6" customFormat="1" ht="12.75" x14ac:dyDescent="0.2"/>
    <row r="38" spans="1:10" s="6" customFormat="1" ht="12.75" x14ac:dyDescent="0.2"/>
    <row r="39" spans="1:10" s="6" customFormat="1" ht="12.75" x14ac:dyDescent="0.2"/>
    <row r="40" spans="1:10" s="6" customFormat="1" ht="12.75" x14ac:dyDescent="0.2"/>
    <row r="41" spans="1:10" s="6" customFormat="1" ht="12.75" x14ac:dyDescent="0.2"/>
    <row r="42" spans="1:10" s="6" customFormat="1" ht="12.75" x14ac:dyDescent="0.2"/>
    <row r="45" spans="1:10" ht="15.75" x14ac:dyDescent="0.25">
      <c r="A45" s="152"/>
      <c r="B45" s="152"/>
      <c r="C45" s="152"/>
      <c r="D45" s="152"/>
      <c r="E45" s="152"/>
      <c r="F45" s="152"/>
      <c r="G45" s="152"/>
      <c r="H45" s="152"/>
      <c r="I45" s="152"/>
      <c r="J45" s="152"/>
    </row>
    <row r="46" spans="1:10" ht="15.75" x14ac:dyDescent="0.25">
      <c r="A46" s="152"/>
      <c r="B46" s="152"/>
      <c r="C46" s="152"/>
      <c r="D46" s="152"/>
      <c r="E46" s="152"/>
      <c r="F46" s="152"/>
      <c r="G46" s="152"/>
      <c r="H46" s="152"/>
      <c r="I46" s="269"/>
      <c r="J46" s="269"/>
    </row>
  </sheetData>
  <mergeCells count="8">
    <mergeCell ref="I46:J46"/>
    <mergeCell ref="A8:H8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view="pageBreakPreview" topLeftCell="A28" zoomScale="80" zoomScaleNormal="85" zoomScaleSheetLayoutView="80" workbookViewId="0">
      <selection activeCell="N45" sqref="N45:O45"/>
    </sheetView>
  </sheetViews>
  <sheetFormatPr defaultRowHeight="12.75" x14ac:dyDescent="0.2"/>
  <cols>
    <col min="1" max="1" width="8.7109375" style="173" customWidth="1"/>
    <col min="2" max="2" width="9.7109375" style="174" customWidth="1"/>
    <col min="3" max="3" width="9.7109375" style="175" customWidth="1"/>
    <col min="4" max="14" width="9.7109375" style="158" customWidth="1"/>
    <col min="15" max="15" width="10" style="158" customWidth="1"/>
    <col min="16" max="25" width="9.7109375" style="158" customWidth="1"/>
    <col min="26" max="26" width="17.42578125" style="158" customWidth="1"/>
    <col min="27" max="27" width="9.140625" style="158"/>
    <col min="28" max="28" width="15.85546875" style="158" customWidth="1"/>
    <col min="29" max="32" width="9.140625" style="158"/>
    <col min="33" max="33" width="11.140625" style="158" bestFit="1" customWidth="1"/>
    <col min="34" max="16384" width="9.140625" style="158"/>
  </cols>
  <sheetData>
    <row r="1" spans="1:25" ht="6.75" customHeight="1" x14ac:dyDescent="0.25">
      <c r="A1" s="153"/>
      <c r="B1" s="154"/>
      <c r="C1" s="155"/>
      <c r="D1" s="156"/>
      <c r="E1" s="156"/>
      <c r="F1" s="157"/>
    </row>
    <row r="2" spans="1:25" ht="27.75" customHeight="1" x14ac:dyDescent="0.2">
      <c r="A2" s="293" t="s">
        <v>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</row>
    <row r="3" spans="1:25" ht="19.5" customHeight="1" x14ac:dyDescent="0.2">
      <c r="A3" s="293" t="s">
        <v>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</row>
    <row r="4" spans="1:25" ht="17.25" customHeight="1" x14ac:dyDescent="0.2">
      <c r="A4" s="293" t="s">
        <v>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</row>
    <row r="5" spans="1:25" ht="9" customHeight="1" x14ac:dyDescent="0.2">
      <c r="A5" s="294" t="s">
        <v>67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</row>
    <row r="6" spans="1:25" ht="18" customHeight="1" x14ac:dyDescent="0.2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</row>
    <row r="7" spans="1:25" ht="20.25" customHeight="1" x14ac:dyDescent="0.2">
      <c r="A7" s="295" t="s">
        <v>68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</row>
    <row r="8" spans="1:25" ht="30.75" customHeight="1" x14ac:dyDescent="0.2">
      <c r="A8" s="294" t="s">
        <v>69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</row>
    <row r="9" spans="1:25" ht="12" customHeight="1" x14ac:dyDescent="0.2">
      <c r="A9" s="159"/>
      <c r="B9" s="160"/>
      <c r="C9" s="161"/>
      <c r="D9" s="10"/>
      <c r="E9" s="10"/>
      <c r="F9" s="162"/>
      <c r="G9" s="162"/>
      <c r="H9" s="162"/>
    </row>
    <row r="10" spans="1:25" ht="15.75" x14ac:dyDescent="0.2">
      <c r="A10" s="296" t="s">
        <v>70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</row>
    <row r="11" spans="1:25" ht="41.25" customHeight="1" x14ac:dyDescent="0.2">
      <c r="A11" s="297" t="s">
        <v>71</v>
      </c>
      <c r="B11" s="298" t="s">
        <v>72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</row>
    <row r="12" spans="1:25" ht="15.75" x14ac:dyDescent="0.25">
      <c r="A12" s="297"/>
      <c r="B12" s="163">
        <v>1</v>
      </c>
      <c r="C12" s="164">
        <v>2</v>
      </c>
      <c r="D12" s="163">
        <v>3</v>
      </c>
      <c r="E12" s="164">
        <v>4</v>
      </c>
      <c r="F12" s="163">
        <v>5</v>
      </c>
      <c r="G12" s="164">
        <v>6</v>
      </c>
      <c r="H12" s="163">
        <v>7</v>
      </c>
      <c r="I12" s="164">
        <v>8</v>
      </c>
      <c r="J12" s="163">
        <v>9</v>
      </c>
      <c r="K12" s="164">
        <v>10</v>
      </c>
      <c r="L12" s="163">
        <v>11</v>
      </c>
      <c r="M12" s="164">
        <v>12</v>
      </c>
      <c r="N12" s="163">
        <v>13</v>
      </c>
      <c r="O12" s="164">
        <v>14</v>
      </c>
      <c r="P12" s="163">
        <v>15</v>
      </c>
      <c r="Q12" s="164">
        <v>16</v>
      </c>
      <c r="R12" s="163">
        <v>17</v>
      </c>
      <c r="S12" s="164">
        <v>18</v>
      </c>
      <c r="T12" s="163">
        <v>19</v>
      </c>
      <c r="U12" s="164">
        <v>20</v>
      </c>
      <c r="V12" s="163">
        <v>21</v>
      </c>
      <c r="W12" s="164">
        <v>22</v>
      </c>
      <c r="X12" s="163">
        <v>23</v>
      </c>
      <c r="Y12" s="164">
        <v>24</v>
      </c>
    </row>
    <row r="13" spans="1:25" ht="15.75" x14ac:dyDescent="0.2">
      <c r="A13" s="165">
        <v>1</v>
      </c>
      <c r="B13" s="166">
        <v>845.09421521735862</v>
      </c>
      <c r="C13" s="166">
        <v>838.29368521735864</v>
      </c>
      <c r="D13" s="166">
        <v>836.11576521735856</v>
      </c>
      <c r="E13" s="166">
        <v>808.5020952173586</v>
      </c>
      <c r="F13" s="166">
        <v>806.91570521735855</v>
      </c>
      <c r="G13" s="166">
        <v>807.13121521735854</v>
      </c>
      <c r="H13" s="166">
        <v>808.97588521735861</v>
      </c>
      <c r="I13" s="166">
        <v>819.32854521735862</v>
      </c>
      <c r="J13" s="166">
        <v>839.66527521735861</v>
      </c>
      <c r="K13" s="166">
        <v>838.1559152173586</v>
      </c>
      <c r="L13" s="166">
        <v>858.53474521735859</v>
      </c>
      <c r="M13" s="166">
        <v>855.25459521735854</v>
      </c>
      <c r="N13" s="166">
        <v>850.53471521735855</v>
      </c>
      <c r="O13" s="166">
        <v>865.61512521735858</v>
      </c>
      <c r="P13" s="166">
        <v>888.00244521735863</v>
      </c>
      <c r="Q13" s="166">
        <v>1030.7161752173586</v>
      </c>
      <c r="R13" s="166">
        <v>1041.3893252173584</v>
      </c>
      <c r="S13" s="166">
        <v>1040.1958952173584</v>
      </c>
      <c r="T13" s="166">
        <v>1055.6546552173584</v>
      </c>
      <c r="U13" s="166">
        <v>1072.3414352173584</v>
      </c>
      <c r="V13" s="166">
        <v>1055.8878552173585</v>
      </c>
      <c r="W13" s="166">
        <v>1029.9596452173585</v>
      </c>
      <c r="X13" s="166">
        <v>907.30343521735858</v>
      </c>
      <c r="Y13" s="166">
        <v>853.79335521735857</v>
      </c>
    </row>
    <row r="14" spans="1:25" ht="15.75" x14ac:dyDescent="0.2">
      <c r="A14" s="165">
        <v>2</v>
      </c>
      <c r="B14" s="166">
        <v>928.71513521735858</v>
      </c>
      <c r="C14" s="166">
        <v>904.75063521735854</v>
      </c>
      <c r="D14" s="166">
        <v>875.17902521735857</v>
      </c>
      <c r="E14" s="166">
        <v>868.70593521735861</v>
      </c>
      <c r="F14" s="166">
        <v>899.79575521735853</v>
      </c>
      <c r="G14" s="166">
        <v>919.87739521735864</v>
      </c>
      <c r="H14" s="166">
        <v>931.09929521735853</v>
      </c>
      <c r="I14" s="166">
        <v>935.99275521735854</v>
      </c>
      <c r="J14" s="166">
        <v>1020.0888152173586</v>
      </c>
      <c r="K14" s="166">
        <v>1163.7934052173584</v>
      </c>
      <c r="L14" s="166">
        <v>1206.3931152173584</v>
      </c>
      <c r="M14" s="166">
        <v>1211.5666152173585</v>
      </c>
      <c r="N14" s="166">
        <v>1203.9054452173584</v>
      </c>
      <c r="O14" s="166">
        <v>1216.3127652173584</v>
      </c>
      <c r="P14" s="166">
        <v>1237.0517152173584</v>
      </c>
      <c r="Q14" s="166">
        <v>1254.6359352173586</v>
      </c>
      <c r="R14" s="166">
        <v>1270.8005752173585</v>
      </c>
      <c r="S14" s="166">
        <v>1263.8685652173585</v>
      </c>
      <c r="T14" s="166">
        <v>1257.9330952173584</v>
      </c>
      <c r="U14" s="166">
        <v>1251.0911652173584</v>
      </c>
      <c r="V14" s="166">
        <v>1218.3944152173585</v>
      </c>
      <c r="W14" s="166">
        <v>1195.1512052173584</v>
      </c>
      <c r="X14" s="166">
        <v>1155.4245152173585</v>
      </c>
      <c r="Y14" s="166">
        <v>1067.8472152173586</v>
      </c>
    </row>
    <row r="15" spans="1:25" ht="15.75" x14ac:dyDescent="0.2">
      <c r="A15" s="165">
        <v>3</v>
      </c>
      <c r="B15" s="166">
        <v>989.90767521735859</v>
      </c>
      <c r="C15" s="166">
        <v>906.62454521735856</v>
      </c>
      <c r="D15" s="166">
        <v>887.61962521735859</v>
      </c>
      <c r="E15" s="166">
        <v>879.0431152173586</v>
      </c>
      <c r="F15" s="166">
        <v>893.04449521735853</v>
      </c>
      <c r="G15" s="166">
        <v>921.16657521735863</v>
      </c>
      <c r="H15" s="166">
        <v>937.14562521735854</v>
      </c>
      <c r="I15" s="166">
        <v>974.02666521735864</v>
      </c>
      <c r="J15" s="166">
        <v>1111.4419552173586</v>
      </c>
      <c r="K15" s="166">
        <v>1177.7925152173584</v>
      </c>
      <c r="L15" s="166">
        <v>1185.6106552173585</v>
      </c>
      <c r="M15" s="166">
        <v>1185.1538752173585</v>
      </c>
      <c r="N15" s="166">
        <v>1176.9627652173585</v>
      </c>
      <c r="O15" s="166">
        <v>1187.9025852173584</v>
      </c>
      <c r="P15" s="166">
        <v>1210.2533452173584</v>
      </c>
      <c r="Q15" s="166">
        <v>1223.5210452173585</v>
      </c>
      <c r="R15" s="166">
        <v>1226.3638052173585</v>
      </c>
      <c r="S15" s="166">
        <v>1219.4421252173586</v>
      </c>
      <c r="T15" s="166">
        <v>1213.5481452173585</v>
      </c>
      <c r="U15" s="166">
        <v>1204.5185052173586</v>
      </c>
      <c r="V15" s="166">
        <v>1173.3937252173585</v>
      </c>
      <c r="W15" s="166">
        <v>1131.2066252173586</v>
      </c>
      <c r="X15" s="166">
        <v>1081.7608452173586</v>
      </c>
      <c r="Y15" s="166">
        <v>988.33399521735862</v>
      </c>
    </row>
    <row r="16" spans="1:25" ht="15.75" x14ac:dyDescent="0.2">
      <c r="A16" s="165">
        <v>4</v>
      </c>
      <c r="B16" s="166">
        <v>883.22884521735864</v>
      </c>
      <c r="C16" s="166">
        <v>821.38499521735855</v>
      </c>
      <c r="D16" s="166">
        <v>797.88978521735862</v>
      </c>
      <c r="E16" s="166">
        <v>794.76528521735861</v>
      </c>
      <c r="F16" s="166">
        <v>812.83633521735862</v>
      </c>
      <c r="G16" s="166">
        <v>865.80769521735863</v>
      </c>
      <c r="H16" s="166">
        <v>921.91467521735854</v>
      </c>
      <c r="I16" s="166">
        <v>940.67538521735855</v>
      </c>
      <c r="J16" s="166">
        <v>985.91740521735858</v>
      </c>
      <c r="K16" s="166">
        <v>1109.7383352173586</v>
      </c>
      <c r="L16" s="166">
        <v>1105.4283952173585</v>
      </c>
      <c r="M16" s="166">
        <v>1103.5534952173584</v>
      </c>
      <c r="N16" s="166">
        <v>1102.2252552173584</v>
      </c>
      <c r="O16" s="166">
        <v>1112.9767352173585</v>
      </c>
      <c r="P16" s="166">
        <v>1134.6220152173585</v>
      </c>
      <c r="Q16" s="166">
        <v>1153.3434152173584</v>
      </c>
      <c r="R16" s="166">
        <v>1157.4123952173584</v>
      </c>
      <c r="S16" s="166">
        <v>1148.1119352173585</v>
      </c>
      <c r="T16" s="166">
        <v>1140.3523852173585</v>
      </c>
      <c r="U16" s="166">
        <v>1134.5306452173584</v>
      </c>
      <c r="V16" s="166">
        <v>1105.1853552173584</v>
      </c>
      <c r="W16" s="166">
        <v>1050.4969452173584</v>
      </c>
      <c r="X16" s="166">
        <v>970.43479521735856</v>
      </c>
      <c r="Y16" s="166">
        <v>891.47964521735855</v>
      </c>
    </row>
    <row r="17" spans="1:33" ht="15.75" x14ac:dyDescent="0.2">
      <c r="A17" s="165">
        <v>5</v>
      </c>
      <c r="B17" s="166">
        <v>820.85746521735859</v>
      </c>
      <c r="C17" s="166">
        <v>793.8355352173586</v>
      </c>
      <c r="D17" s="166">
        <v>761.56160521735853</v>
      </c>
      <c r="E17" s="166">
        <v>760.78892521735861</v>
      </c>
      <c r="F17" s="166">
        <v>781.4598152173586</v>
      </c>
      <c r="G17" s="166">
        <v>806.85217521735854</v>
      </c>
      <c r="H17" s="166">
        <v>832.3126152173586</v>
      </c>
      <c r="I17" s="166">
        <v>866.05934521735855</v>
      </c>
      <c r="J17" s="166">
        <v>900.23821521735863</v>
      </c>
      <c r="K17" s="166">
        <v>1011.5939452173586</v>
      </c>
      <c r="L17" s="166">
        <v>1010.9055252173586</v>
      </c>
      <c r="M17" s="166">
        <v>1007.7682452173586</v>
      </c>
      <c r="N17" s="166">
        <v>1007.8560352173586</v>
      </c>
      <c r="O17" s="166">
        <v>1017.7633052173586</v>
      </c>
      <c r="P17" s="166">
        <v>1042.4549552173585</v>
      </c>
      <c r="Q17" s="166">
        <v>1055.8272552173585</v>
      </c>
      <c r="R17" s="166">
        <v>1059.3727052173585</v>
      </c>
      <c r="S17" s="166">
        <v>1054.8930852173585</v>
      </c>
      <c r="T17" s="166">
        <v>1049.1396752173584</v>
      </c>
      <c r="U17" s="166">
        <v>1046.2079552173584</v>
      </c>
      <c r="V17" s="166">
        <v>1024.3176352173584</v>
      </c>
      <c r="W17" s="166">
        <v>980.05760521735863</v>
      </c>
      <c r="X17" s="166">
        <v>931.50081521735854</v>
      </c>
      <c r="Y17" s="166">
        <v>856.59876521735862</v>
      </c>
    </row>
    <row r="18" spans="1:33" ht="15.75" x14ac:dyDescent="0.2">
      <c r="A18" s="165">
        <v>6</v>
      </c>
      <c r="B18" s="166">
        <v>868.62949521735857</v>
      </c>
      <c r="C18" s="166">
        <v>815.06196521735853</v>
      </c>
      <c r="D18" s="166">
        <v>813.26369521735853</v>
      </c>
      <c r="E18" s="166">
        <v>811.0696852173586</v>
      </c>
      <c r="F18" s="166">
        <v>813.7229152173586</v>
      </c>
      <c r="G18" s="166">
        <v>847.80163521735858</v>
      </c>
      <c r="H18" s="166">
        <v>887.26559521735862</v>
      </c>
      <c r="I18" s="166">
        <v>905.40437521735862</v>
      </c>
      <c r="J18" s="166">
        <v>1032.8222652173586</v>
      </c>
      <c r="K18" s="166">
        <v>1071.6188652173585</v>
      </c>
      <c r="L18" s="166">
        <v>1069.1469652173585</v>
      </c>
      <c r="M18" s="166">
        <v>1063.3674652173586</v>
      </c>
      <c r="N18" s="166">
        <v>1061.9112652173585</v>
      </c>
      <c r="O18" s="166">
        <v>1073.4274552173586</v>
      </c>
      <c r="P18" s="166">
        <v>1096.8034952173584</v>
      </c>
      <c r="Q18" s="166">
        <v>1108.7670452173584</v>
      </c>
      <c r="R18" s="166">
        <v>1114.4343252173585</v>
      </c>
      <c r="S18" s="166">
        <v>1092.4375652173585</v>
      </c>
      <c r="T18" s="166">
        <v>1101.9845152173584</v>
      </c>
      <c r="U18" s="166">
        <v>1095.0584352173585</v>
      </c>
      <c r="V18" s="166">
        <v>1062.1401852173585</v>
      </c>
      <c r="W18" s="166">
        <v>1025.9140052173586</v>
      </c>
      <c r="X18" s="166">
        <v>967.46091521735855</v>
      </c>
      <c r="Y18" s="166">
        <v>870.78502521735857</v>
      </c>
    </row>
    <row r="19" spans="1:33" ht="15.75" x14ac:dyDescent="0.2">
      <c r="A19" s="165">
        <v>7</v>
      </c>
      <c r="B19" s="166">
        <v>839.71899521735861</v>
      </c>
      <c r="C19" s="166">
        <v>809.50521521735857</v>
      </c>
      <c r="D19" s="166">
        <v>805.49523521735864</v>
      </c>
      <c r="E19" s="166">
        <v>798.47930521735861</v>
      </c>
      <c r="F19" s="166">
        <v>805.5706752173586</v>
      </c>
      <c r="G19" s="166">
        <v>814.42833521735861</v>
      </c>
      <c r="H19" s="166">
        <v>862.35485521735859</v>
      </c>
      <c r="I19" s="166">
        <v>875.43242521735863</v>
      </c>
      <c r="J19" s="166">
        <v>906.49336521735859</v>
      </c>
      <c r="K19" s="166">
        <v>1009.0448552173585</v>
      </c>
      <c r="L19" s="166">
        <v>1001.0402852173586</v>
      </c>
      <c r="M19" s="166">
        <v>997.76890521735857</v>
      </c>
      <c r="N19" s="166">
        <v>996.94659521735855</v>
      </c>
      <c r="O19" s="166">
        <v>1006.7476652173585</v>
      </c>
      <c r="P19" s="166">
        <v>1030.5611752173586</v>
      </c>
      <c r="Q19" s="166">
        <v>1051.9903952173586</v>
      </c>
      <c r="R19" s="166">
        <v>1050.9910852173584</v>
      </c>
      <c r="S19" s="166">
        <v>1044.7922952173585</v>
      </c>
      <c r="T19" s="166">
        <v>1031.2170252173585</v>
      </c>
      <c r="U19" s="166">
        <v>1024.5127752173585</v>
      </c>
      <c r="V19" s="166">
        <v>999.45249521735855</v>
      </c>
      <c r="W19" s="166">
        <v>958.73092521735862</v>
      </c>
      <c r="X19" s="166">
        <v>915.31438521735856</v>
      </c>
      <c r="Y19" s="166">
        <v>860.49642521735859</v>
      </c>
    </row>
    <row r="20" spans="1:33" ht="15.75" x14ac:dyDescent="0.2">
      <c r="A20" s="165">
        <v>8</v>
      </c>
      <c r="B20" s="166">
        <v>808.34676521735855</v>
      </c>
      <c r="C20" s="166">
        <v>801.87689521735854</v>
      </c>
      <c r="D20" s="166">
        <v>785.7991052173586</v>
      </c>
      <c r="E20" s="166">
        <v>775.20714521735863</v>
      </c>
      <c r="F20" s="166">
        <v>795.37539521735857</v>
      </c>
      <c r="G20" s="166">
        <v>806.82830521735855</v>
      </c>
      <c r="H20" s="166">
        <v>839.21745521735863</v>
      </c>
      <c r="I20" s="166">
        <v>871.10623521735863</v>
      </c>
      <c r="J20" s="166">
        <v>912.52838521735862</v>
      </c>
      <c r="K20" s="166">
        <v>1031.4688152173585</v>
      </c>
      <c r="L20" s="166">
        <v>1023.2788852173586</v>
      </c>
      <c r="M20" s="166">
        <v>1023.2363852173586</v>
      </c>
      <c r="N20" s="166">
        <v>1024.3018452173585</v>
      </c>
      <c r="O20" s="166">
        <v>1033.8032252173584</v>
      </c>
      <c r="P20" s="166">
        <v>1043.4287852173584</v>
      </c>
      <c r="Q20" s="166">
        <v>1057.8674652173586</v>
      </c>
      <c r="R20" s="166">
        <v>1058.2247952173584</v>
      </c>
      <c r="S20" s="166">
        <v>1049.8037952173586</v>
      </c>
      <c r="T20" s="166">
        <v>1038.0123152173585</v>
      </c>
      <c r="U20" s="166">
        <v>1028.7051652173586</v>
      </c>
      <c r="V20" s="166">
        <v>997.1710452173586</v>
      </c>
      <c r="W20" s="166">
        <v>949.9061852173586</v>
      </c>
      <c r="X20" s="166">
        <v>876.36808521735861</v>
      </c>
      <c r="Y20" s="166">
        <v>843.24670521735857</v>
      </c>
    </row>
    <row r="21" spans="1:33" ht="15.75" x14ac:dyDescent="0.2">
      <c r="A21" s="165">
        <v>9</v>
      </c>
      <c r="B21" s="166">
        <v>802.79186521735858</v>
      </c>
      <c r="C21" s="166">
        <v>791.01268521735858</v>
      </c>
      <c r="D21" s="166">
        <v>759.07398521735854</v>
      </c>
      <c r="E21" s="166">
        <v>757.58880521735864</v>
      </c>
      <c r="F21" s="166">
        <v>803.47103521735858</v>
      </c>
      <c r="G21" s="166">
        <v>833.86498521735859</v>
      </c>
      <c r="H21" s="166">
        <v>861.61320521735854</v>
      </c>
      <c r="I21" s="166">
        <v>977.90389521735858</v>
      </c>
      <c r="J21" s="166">
        <v>957.05281521735856</v>
      </c>
      <c r="K21" s="166">
        <v>956.86336521735859</v>
      </c>
      <c r="L21" s="166">
        <v>946.10806521735856</v>
      </c>
      <c r="M21" s="166">
        <v>940.60362521735863</v>
      </c>
      <c r="N21" s="166">
        <v>940.99588521735859</v>
      </c>
      <c r="O21" s="166">
        <v>951.86866521735863</v>
      </c>
      <c r="P21" s="166">
        <v>967.27997521735858</v>
      </c>
      <c r="Q21" s="166">
        <v>976.3604352173586</v>
      </c>
      <c r="R21" s="166">
        <v>975.93337521735862</v>
      </c>
      <c r="S21" s="166">
        <v>967.16841521735864</v>
      </c>
      <c r="T21" s="166">
        <v>948.1467752173586</v>
      </c>
      <c r="U21" s="166">
        <v>938.0155152173586</v>
      </c>
      <c r="V21" s="166">
        <v>903.43285521735856</v>
      </c>
      <c r="W21" s="166">
        <v>804.46316521735855</v>
      </c>
      <c r="X21" s="166">
        <v>797.73680521735855</v>
      </c>
      <c r="Y21" s="166">
        <v>786.46137521735864</v>
      </c>
    </row>
    <row r="22" spans="1:33" ht="15.75" x14ac:dyDescent="0.2">
      <c r="A22" s="165">
        <v>10</v>
      </c>
      <c r="B22" s="166">
        <v>748.61498521735859</v>
      </c>
      <c r="C22" s="166">
        <v>745.10582521735864</v>
      </c>
      <c r="D22" s="166">
        <v>736.77260521735855</v>
      </c>
      <c r="E22" s="166">
        <v>746.17190521735859</v>
      </c>
      <c r="F22" s="166">
        <v>752.41382521735864</v>
      </c>
      <c r="G22" s="166">
        <v>827.98842521735855</v>
      </c>
      <c r="H22" s="166">
        <v>863.60994521735859</v>
      </c>
      <c r="I22" s="166">
        <v>990.0484752173586</v>
      </c>
      <c r="J22" s="166">
        <v>993.29459521735862</v>
      </c>
      <c r="K22" s="166">
        <v>997.27788521735863</v>
      </c>
      <c r="L22" s="166">
        <v>985.5551852173586</v>
      </c>
      <c r="M22" s="166">
        <v>979.66122521735861</v>
      </c>
      <c r="N22" s="166">
        <v>978.83942521735855</v>
      </c>
      <c r="O22" s="166">
        <v>985.69920521735855</v>
      </c>
      <c r="P22" s="166">
        <v>999.55456521735857</v>
      </c>
      <c r="Q22" s="166">
        <v>1005.5346352173586</v>
      </c>
      <c r="R22" s="166">
        <v>966.35748521735854</v>
      </c>
      <c r="S22" s="166">
        <v>962.22945521735858</v>
      </c>
      <c r="T22" s="166">
        <v>936.25488521735861</v>
      </c>
      <c r="U22" s="166">
        <v>929.58272521735864</v>
      </c>
      <c r="V22" s="166">
        <v>889.59015521735864</v>
      </c>
      <c r="W22" s="166">
        <v>801.22811521735855</v>
      </c>
      <c r="X22" s="166">
        <v>796.01410521735863</v>
      </c>
      <c r="Y22" s="166">
        <v>784.63051521735861</v>
      </c>
    </row>
    <row r="23" spans="1:33" ht="15.75" x14ac:dyDescent="0.2">
      <c r="A23" s="165">
        <v>11</v>
      </c>
      <c r="B23" s="166">
        <v>778.02044521735854</v>
      </c>
      <c r="C23" s="166">
        <v>754.79751521735864</v>
      </c>
      <c r="D23" s="166">
        <v>753.83050521735856</v>
      </c>
      <c r="E23" s="166">
        <v>755.49390521735859</v>
      </c>
      <c r="F23" s="166">
        <v>787.97128521735863</v>
      </c>
      <c r="G23" s="166">
        <v>853.51571521735855</v>
      </c>
      <c r="H23" s="166">
        <v>882.37330521735862</v>
      </c>
      <c r="I23" s="166">
        <v>941.70324521735859</v>
      </c>
      <c r="J23" s="166">
        <v>1026.3209352173585</v>
      </c>
      <c r="K23" s="166">
        <v>1027.0621952173585</v>
      </c>
      <c r="L23" s="166">
        <v>1017.9180052173585</v>
      </c>
      <c r="M23" s="166">
        <v>1012.1613252173586</v>
      </c>
      <c r="N23" s="166">
        <v>1006.5320652173585</v>
      </c>
      <c r="O23" s="166">
        <v>1017.4210652173585</v>
      </c>
      <c r="P23" s="166">
        <v>1036.7126152173585</v>
      </c>
      <c r="Q23" s="166">
        <v>1049.9406952173586</v>
      </c>
      <c r="R23" s="166">
        <v>1010.3136252173585</v>
      </c>
      <c r="S23" s="166">
        <v>1008.8269252173586</v>
      </c>
      <c r="T23" s="166">
        <v>984.43481521735862</v>
      </c>
      <c r="U23" s="166">
        <v>971.5885052173586</v>
      </c>
      <c r="V23" s="166">
        <v>935.19605521735855</v>
      </c>
      <c r="W23" s="166">
        <v>879.46750521735862</v>
      </c>
      <c r="X23" s="166">
        <v>804.33426521735862</v>
      </c>
      <c r="Y23" s="166">
        <v>789.22045521735856</v>
      </c>
    </row>
    <row r="24" spans="1:33" ht="15.75" x14ac:dyDescent="0.2">
      <c r="A24" s="165">
        <v>12</v>
      </c>
      <c r="B24" s="166">
        <v>780.68407521735855</v>
      </c>
      <c r="C24" s="166">
        <v>755.30396521735861</v>
      </c>
      <c r="D24" s="166">
        <v>754.19288521735859</v>
      </c>
      <c r="E24" s="166">
        <v>755.87093521735858</v>
      </c>
      <c r="F24" s="166">
        <v>787.24882521735856</v>
      </c>
      <c r="G24" s="166">
        <v>825.91193521735863</v>
      </c>
      <c r="H24" s="166">
        <v>864.97960521735854</v>
      </c>
      <c r="I24" s="166">
        <v>907.46081521735857</v>
      </c>
      <c r="J24" s="166">
        <v>1007.8898352173586</v>
      </c>
      <c r="K24" s="166">
        <v>980.72101521735863</v>
      </c>
      <c r="L24" s="166">
        <v>971.14605521735859</v>
      </c>
      <c r="M24" s="166">
        <v>960.65381521735856</v>
      </c>
      <c r="N24" s="166">
        <v>960.14583521735858</v>
      </c>
      <c r="O24" s="166">
        <v>970.25235521735863</v>
      </c>
      <c r="P24" s="166">
        <v>988.02781521735858</v>
      </c>
      <c r="Q24" s="166">
        <v>993.26242521735855</v>
      </c>
      <c r="R24" s="166">
        <v>1006.2837752173585</v>
      </c>
      <c r="S24" s="166">
        <v>1006.9665252173586</v>
      </c>
      <c r="T24" s="166">
        <v>986.31939521735853</v>
      </c>
      <c r="U24" s="166">
        <v>975.32433521735857</v>
      </c>
      <c r="V24" s="166">
        <v>932.33946521735857</v>
      </c>
      <c r="W24" s="166">
        <v>878.47801521735857</v>
      </c>
      <c r="X24" s="166">
        <v>798.02216521735863</v>
      </c>
      <c r="Y24" s="166">
        <v>788.60118521735853</v>
      </c>
    </row>
    <row r="25" spans="1:33" ht="15.75" x14ac:dyDescent="0.2">
      <c r="A25" s="165">
        <v>13</v>
      </c>
      <c r="B25" s="166">
        <v>767.44730521735858</v>
      </c>
      <c r="C25" s="166">
        <v>755.94061521735864</v>
      </c>
      <c r="D25" s="166">
        <v>754.09910521735856</v>
      </c>
      <c r="E25" s="166">
        <v>755.96139521735859</v>
      </c>
      <c r="F25" s="166">
        <v>786.34797521735857</v>
      </c>
      <c r="G25" s="166">
        <v>815.39697521735854</v>
      </c>
      <c r="H25" s="166">
        <v>854.62692521735858</v>
      </c>
      <c r="I25" s="166">
        <v>935.41949521735853</v>
      </c>
      <c r="J25" s="166">
        <v>993.29945521735863</v>
      </c>
      <c r="K25" s="166">
        <v>978.21917521735861</v>
      </c>
      <c r="L25" s="166">
        <v>968.50640521735863</v>
      </c>
      <c r="M25" s="166">
        <v>958.91201521735854</v>
      </c>
      <c r="N25" s="166">
        <v>954.20295521735864</v>
      </c>
      <c r="O25" s="166">
        <v>960.16919521735861</v>
      </c>
      <c r="P25" s="166">
        <v>974.43169521735854</v>
      </c>
      <c r="Q25" s="166">
        <v>985.58358521735863</v>
      </c>
      <c r="R25" s="166">
        <v>989.68321521735857</v>
      </c>
      <c r="S25" s="166">
        <v>985.95910521735857</v>
      </c>
      <c r="T25" s="166">
        <v>965.30891521735862</v>
      </c>
      <c r="U25" s="166">
        <v>952.66097521735855</v>
      </c>
      <c r="V25" s="166">
        <v>921.45264521735862</v>
      </c>
      <c r="W25" s="166">
        <v>856.00589521735856</v>
      </c>
      <c r="X25" s="166">
        <v>807.71167521735856</v>
      </c>
      <c r="Y25" s="166">
        <v>798.80593521735864</v>
      </c>
    </row>
    <row r="26" spans="1:33" ht="15.75" x14ac:dyDescent="0.2">
      <c r="A26" s="165">
        <v>14</v>
      </c>
      <c r="B26" s="166">
        <v>801.65685521735861</v>
      </c>
      <c r="C26" s="166">
        <v>801.44835521735854</v>
      </c>
      <c r="D26" s="166">
        <v>799.96391521735859</v>
      </c>
      <c r="E26" s="166">
        <v>800.5609952173586</v>
      </c>
      <c r="F26" s="166">
        <v>807.02580521735854</v>
      </c>
      <c r="G26" s="166">
        <v>849.18627521735857</v>
      </c>
      <c r="H26" s="166">
        <v>869.66116521735864</v>
      </c>
      <c r="I26" s="166">
        <v>905.33745521735864</v>
      </c>
      <c r="J26" s="166">
        <v>1021.8001052173586</v>
      </c>
      <c r="K26" s="166">
        <v>1029.7940352173584</v>
      </c>
      <c r="L26" s="166">
        <v>1020.5296052173586</v>
      </c>
      <c r="M26" s="166">
        <v>1012.3769752173586</v>
      </c>
      <c r="N26" s="166">
        <v>1012.4711652173586</v>
      </c>
      <c r="O26" s="166">
        <v>1022.7480652173585</v>
      </c>
      <c r="P26" s="166">
        <v>1041.9621152173584</v>
      </c>
      <c r="Q26" s="166">
        <v>1052.1657652173585</v>
      </c>
      <c r="R26" s="166">
        <v>1056.4511552173585</v>
      </c>
      <c r="S26" s="166">
        <v>1050.9034752173584</v>
      </c>
      <c r="T26" s="166">
        <v>1031.7039152173586</v>
      </c>
      <c r="U26" s="166">
        <v>1010.6676952173586</v>
      </c>
      <c r="V26" s="166">
        <v>983.02281521735858</v>
      </c>
      <c r="W26" s="166">
        <v>949.64888521735861</v>
      </c>
      <c r="X26" s="166">
        <v>908.33767521735854</v>
      </c>
      <c r="Y26" s="166">
        <v>824.58986521735858</v>
      </c>
    </row>
    <row r="27" spans="1:33" ht="15.75" x14ac:dyDescent="0.2">
      <c r="A27" s="165">
        <v>15</v>
      </c>
      <c r="B27" s="166">
        <v>805.35340521735861</v>
      </c>
      <c r="C27" s="166">
        <v>792.69997521735854</v>
      </c>
      <c r="D27" s="166">
        <v>765.70019521735856</v>
      </c>
      <c r="E27" s="166">
        <v>762.84047521735863</v>
      </c>
      <c r="F27" s="166">
        <v>775.43691521735855</v>
      </c>
      <c r="G27" s="166">
        <v>801.32629521735862</v>
      </c>
      <c r="H27" s="166">
        <v>807.68947521735856</v>
      </c>
      <c r="I27" s="166">
        <v>830.6256552173586</v>
      </c>
      <c r="J27" s="166">
        <v>846.76127521735862</v>
      </c>
      <c r="K27" s="166">
        <v>942.1528952173586</v>
      </c>
      <c r="L27" s="166">
        <v>982.88313521735859</v>
      </c>
      <c r="M27" s="166">
        <v>982.89760521735855</v>
      </c>
      <c r="N27" s="166">
        <v>984.68867521735854</v>
      </c>
      <c r="O27" s="166">
        <v>998.66466521735856</v>
      </c>
      <c r="P27" s="166">
        <v>1023.4049052173585</v>
      </c>
      <c r="Q27" s="166">
        <v>1039.4434852173586</v>
      </c>
      <c r="R27" s="166">
        <v>1041.3689252173585</v>
      </c>
      <c r="S27" s="166">
        <v>1026.9062952173585</v>
      </c>
      <c r="T27" s="166">
        <v>1012.4672552173586</v>
      </c>
      <c r="U27" s="166">
        <v>1001.2954752173586</v>
      </c>
      <c r="V27" s="166">
        <v>963.11066521735859</v>
      </c>
      <c r="W27" s="166">
        <v>926.89173521735859</v>
      </c>
      <c r="X27" s="166">
        <v>849.28310521735864</v>
      </c>
      <c r="Y27" s="166">
        <v>803.14589521735854</v>
      </c>
    </row>
    <row r="28" spans="1:33" ht="15.75" x14ac:dyDescent="0.2">
      <c r="A28" s="165">
        <v>16</v>
      </c>
      <c r="B28" s="166">
        <v>789.65437521735862</v>
      </c>
      <c r="C28" s="166">
        <v>756.2135052173586</v>
      </c>
      <c r="D28" s="166">
        <v>752.62751521735856</v>
      </c>
      <c r="E28" s="166">
        <v>753.73407521735862</v>
      </c>
      <c r="F28" s="166">
        <v>762.13019521735862</v>
      </c>
      <c r="G28" s="166">
        <v>808.7495752173586</v>
      </c>
      <c r="H28" s="166">
        <v>823.22886521735859</v>
      </c>
      <c r="I28" s="166">
        <v>878.73344521735862</v>
      </c>
      <c r="J28" s="166">
        <v>921.96022521735858</v>
      </c>
      <c r="K28" s="166">
        <v>920.27838521735862</v>
      </c>
      <c r="L28" s="166">
        <v>907.15366521735859</v>
      </c>
      <c r="M28" s="166">
        <v>931.0613552173586</v>
      </c>
      <c r="N28" s="166">
        <v>928.8833552173586</v>
      </c>
      <c r="O28" s="166">
        <v>926.26001521735861</v>
      </c>
      <c r="P28" s="166">
        <v>936.02640521735862</v>
      </c>
      <c r="Q28" s="166">
        <v>943.64032521735862</v>
      </c>
      <c r="R28" s="166">
        <v>941.83857521735854</v>
      </c>
      <c r="S28" s="166">
        <v>930.42091521735858</v>
      </c>
      <c r="T28" s="166">
        <v>924.31429521735856</v>
      </c>
      <c r="U28" s="166">
        <v>909.59563521735856</v>
      </c>
      <c r="V28" s="166">
        <v>874.11766521735854</v>
      </c>
      <c r="W28" s="166">
        <v>802.66076521735863</v>
      </c>
      <c r="X28" s="166">
        <v>764.84933521735854</v>
      </c>
      <c r="Y28" s="166">
        <v>762.9173952173586</v>
      </c>
    </row>
    <row r="29" spans="1:33" ht="15.75" x14ac:dyDescent="0.2">
      <c r="A29" s="165">
        <v>17</v>
      </c>
      <c r="B29" s="166">
        <v>759.17774521735862</v>
      </c>
      <c r="C29" s="166">
        <v>757.03011521735857</v>
      </c>
      <c r="D29" s="166">
        <v>756.12382521735856</v>
      </c>
      <c r="E29" s="166">
        <v>759.40535521735853</v>
      </c>
      <c r="F29" s="166">
        <v>769.87334521735863</v>
      </c>
      <c r="G29" s="166">
        <v>795.22772521735862</v>
      </c>
      <c r="H29" s="166">
        <v>804.29960521735859</v>
      </c>
      <c r="I29" s="166">
        <v>862.03952521735857</v>
      </c>
      <c r="J29" s="166">
        <v>923.09352521735855</v>
      </c>
      <c r="K29" s="166">
        <v>910.50148521735855</v>
      </c>
      <c r="L29" s="166">
        <v>903.01311521735863</v>
      </c>
      <c r="M29" s="166">
        <v>901.92035521735863</v>
      </c>
      <c r="N29" s="166">
        <v>896.18366521735857</v>
      </c>
      <c r="O29" s="166">
        <v>893.39798521735861</v>
      </c>
      <c r="P29" s="166">
        <v>904.32672521735856</v>
      </c>
      <c r="Q29" s="166">
        <v>919.5657652173586</v>
      </c>
      <c r="R29" s="166">
        <v>925.25819521735855</v>
      </c>
      <c r="S29" s="166">
        <v>918.79251521735864</v>
      </c>
      <c r="T29" s="166">
        <v>905.91897521735859</v>
      </c>
      <c r="U29" s="166">
        <v>889.92962521735853</v>
      </c>
      <c r="V29" s="166">
        <v>853.64263521735859</v>
      </c>
      <c r="W29" s="166">
        <v>804.08396521735858</v>
      </c>
      <c r="X29" s="166">
        <v>776.47919521735855</v>
      </c>
      <c r="Y29" s="166">
        <v>762.65294521735859</v>
      </c>
      <c r="AG29" s="167"/>
    </row>
    <row r="30" spans="1:33" ht="15.75" x14ac:dyDescent="0.2">
      <c r="A30" s="165">
        <v>18</v>
      </c>
      <c r="B30" s="166">
        <v>759.16813521735855</v>
      </c>
      <c r="C30" s="166">
        <v>757.0020952173586</v>
      </c>
      <c r="D30" s="166">
        <v>741.36148521735856</v>
      </c>
      <c r="E30" s="166">
        <v>756.8518352173586</v>
      </c>
      <c r="F30" s="166">
        <v>767.86351521735855</v>
      </c>
      <c r="G30" s="166">
        <v>795.75244521735863</v>
      </c>
      <c r="H30" s="166">
        <v>807.65469521735861</v>
      </c>
      <c r="I30" s="166">
        <v>859.97729521735857</v>
      </c>
      <c r="J30" s="166">
        <v>922.33446521735857</v>
      </c>
      <c r="K30" s="166">
        <v>896.16046521735859</v>
      </c>
      <c r="L30" s="166">
        <v>890.51381521735857</v>
      </c>
      <c r="M30" s="166">
        <v>891.0315452173586</v>
      </c>
      <c r="N30" s="166">
        <v>884.99060521735862</v>
      </c>
      <c r="O30" s="166">
        <v>882.69826521735854</v>
      </c>
      <c r="P30" s="166">
        <v>897.25017521735856</v>
      </c>
      <c r="Q30" s="166">
        <v>908.32809521735862</v>
      </c>
      <c r="R30" s="166">
        <v>907.73766521735854</v>
      </c>
      <c r="S30" s="166">
        <v>902.98611521735859</v>
      </c>
      <c r="T30" s="166">
        <v>897.7251252173586</v>
      </c>
      <c r="U30" s="166">
        <v>879.22268521735862</v>
      </c>
      <c r="V30" s="166">
        <v>842.31367521735854</v>
      </c>
      <c r="W30" s="166">
        <v>804.72157521735858</v>
      </c>
      <c r="X30" s="166">
        <v>789.15059521735861</v>
      </c>
      <c r="Y30" s="166">
        <v>763.62066521735858</v>
      </c>
    </row>
    <row r="31" spans="1:33" ht="15.75" x14ac:dyDescent="0.2">
      <c r="A31" s="165">
        <v>19</v>
      </c>
      <c r="B31" s="166">
        <v>755.83836521735861</v>
      </c>
      <c r="C31" s="166">
        <v>739.30995521735861</v>
      </c>
      <c r="D31" s="166">
        <v>738.1645152173586</v>
      </c>
      <c r="E31" s="166">
        <v>739.08084521735861</v>
      </c>
      <c r="F31" s="166">
        <v>759.0414052173586</v>
      </c>
      <c r="G31" s="166">
        <v>783.0121352173586</v>
      </c>
      <c r="H31" s="166">
        <v>801.41213521735858</v>
      </c>
      <c r="I31" s="166">
        <v>842.60931521735858</v>
      </c>
      <c r="J31" s="166">
        <v>890.51620521735856</v>
      </c>
      <c r="K31" s="166">
        <v>883.94161521735862</v>
      </c>
      <c r="L31" s="166">
        <v>870.32420521735855</v>
      </c>
      <c r="M31" s="166">
        <v>865.32721521735857</v>
      </c>
      <c r="N31" s="166">
        <v>856.08905521735858</v>
      </c>
      <c r="O31" s="166">
        <v>848.85355521735858</v>
      </c>
      <c r="P31" s="166">
        <v>862.65513521735863</v>
      </c>
      <c r="Q31" s="166">
        <v>875.1980152173586</v>
      </c>
      <c r="R31" s="166">
        <v>886.38044521735856</v>
      </c>
      <c r="S31" s="166">
        <v>886.57236521735854</v>
      </c>
      <c r="T31" s="166">
        <v>876.81943521735855</v>
      </c>
      <c r="U31" s="166">
        <v>856.09150521735853</v>
      </c>
      <c r="V31" s="166">
        <v>816.40637521735857</v>
      </c>
      <c r="W31" s="166">
        <v>799.06348521735856</v>
      </c>
      <c r="X31" s="166">
        <v>764.63102521735857</v>
      </c>
      <c r="Y31" s="166">
        <v>761.47485521735859</v>
      </c>
    </row>
    <row r="32" spans="1:33" ht="15.75" x14ac:dyDescent="0.2">
      <c r="A32" s="165">
        <v>20</v>
      </c>
      <c r="B32" s="166">
        <v>754.7362452173586</v>
      </c>
      <c r="C32" s="166">
        <v>738.8947452173586</v>
      </c>
      <c r="D32" s="166">
        <v>738.73621521735856</v>
      </c>
      <c r="E32" s="166">
        <v>743.99772521735861</v>
      </c>
      <c r="F32" s="166">
        <v>760.86680521735855</v>
      </c>
      <c r="G32" s="166">
        <v>793.55195521735857</v>
      </c>
      <c r="H32" s="166">
        <v>806.34374521735856</v>
      </c>
      <c r="I32" s="166">
        <v>902.43469521735858</v>
      </c>
      <c r="J32" s="166">
        <v>908.91042521735858</v>
      </c>
      <c r="K32" s="166">
        <v>904.04268521735855</v>
      </c>
      <c r="L32" s="166">
        <v>889.14779521735863</v>
      </c>
      <c r="M32" s="166">
        <v>888.8995652173586</v>
      </c>
      <c r="N32" s="166">
        <v>877.1859952173586</v>
      </c>
      <c r="O32" s="166">
        <v>872.09915521735854</v>
      </c>
      <c r="P32" s="166">
        <v>898.19925521735854</v>
      </c>
      <c r="Q32" s="166">
        <v>908.2133252173586</v>
      </c>
      <c r="R32" s="166">
        <v>913.37571521735856</v>
      </c>
      <c r="S32" s="166">
        <v>909.9379752173586</v>
      </c>
      <c r="T32" s="166">
        <v>903.6673052173586</v>
      </c>
      <c r="U32" s="166">
        <v>886.57687521735863</v>
      </c>
      <c r="V32" s="166">
        <v>855.03384521735859</v>
      </c>
      <c r="W32" s="166">
        <v>810.28484521735857</v>
      </c>
      <c r="X32" s="166">
        <v>787.04984521735855</v>
      </c>
      <c r="Y32" s="166">
        <v>762.18347521735859</v>
      </c>
    </row>
    <row r="33" spans="1:25" ht="15.75" x14ac:dyDescent="0.2">
      <c r="A33" s="165">
        <v>21</v>
      </c>
      <c r="B33" s="166">
        <v>791.31203521735858</v>
      </c>
      <c r="C33" s="166">
        <v>767.9611652173586</v>
      </c>
      <c r="D33" s="166">
        <v>764.15575521735855</v>
      </c>
      <c r="E33" s="166">
        <v>765.28007521735856</v>
      </c>
      <c r="F33" s="166">
        <v>774.69347521735858</v>
      </c>
      <c r="G33" s="166">
        <v>806.87701521735858</v>
      </c>
      <c r="H33" s="166">
        <v>820.61350521735858</v>
      </c>
      <c r="I33" s="166">
        <v>837.67814521735863</v>
      </c>
      <c r="J33" s="166">
        <v>835.48380521735862</v>
      </c>
      <c r="K33" s="166">
        <v>901.49400521735856</v>
      </c>
      <c r="L33" s="166">
        <v>905.67210521735853</v>
      </c>
      <c r="M33" s="166">
        <v>909.36940521735858</v>
      </c>
      <c r="N33" s="166">
        <v>908.63350521735856</v>
      </c>
      <c r="O33" s="166">
        <v>914.17604521735859</v>
      </c>
      <c r="P33" s="166">
        <v>914.6943252173586</v>
      </c>
      <c r="Q33" s="166">
        <v>941.59927521735858</v>
      </c>
      <c r="R33" s="166">
        <v>953.50270521735854</v>
      </c>
      <c r="S33" s="166">
        <v>973.38846521735854</v>
      </c>
      <c r="T33" s="166">
        <v>957.49798521735863</v>
      </c>
      <c r="U33" s="166">
        <v>927.30415521735858</v>
      </c>
      <c r="V33" s="166">
        <v>891.89133521735857</v>
      </c>
      <c r="W33" s="166">
        <v>834.07090521735859</v>
      </c>
      <c r="X33" s="166">
        <v>799.02508521735854</v>
      </c>
      <c r="Y33" s="166">
        <v>787.84402521735853</v>
      </c>
    </row>
    <row r="34" spans="1:25" ht="15.75" x14ac:dyDescent="0.2">
      <c r="A34" s="165">
        <v>22</v>
      </c>
      <c r="B34" s="166">
        <v>792.25475521735859</v>
      </c>
      <c r="C34" s="166">
        <v>776.67694521735859</v>
      </c>
      <c r="D34" s="166">
        <v>758.53072521735862</v>
      </c>
      <c r="E34" s="166">
        <v>759.63832521735856</v>
      </c>
      <c r="F34" s="166">
        <v>766.26671521735864</v>
      </c>
      <c r="G34" s="166">
        <v>786.47896521735856</v>
      </c>
      <c r="H34" s="166">
        <v>797.44674521735863</v>
      </c>
      <c r="I34" s="166">
        <v>798.71947521735854</v>
      </c>
      <c r="J34" s="166">
        <v>847.03068521735861</v>
      </c>
      <c r="K34" s="166">
        <v>880.26950521735864</v>
      </c>
      <c r="L34" s="166">
        <v>890.84973521735856</v>
      </c>
      <c r="M34" s="166">
        <v>883.87220521735856</v>
      </c>
      <c r="N34" s="166">
        <v>875.71728521735861</v>
      </c>
      <c r="O34" s="166">
        <v>817.8247252173586</v>
      </c>
      <c r="P34" s="166">
        <v>843.26608521735864</v>
      </c>
      <c r="Q34" s="166">
        <v>877.54524521735857</v>
      </c>
      <c r="R34" s="166">
        <v>915.97776521735864</v>
      </c>
      <c r="S34" s="166">
        <v>935.44108521735859</v>
      </c>
      <c r="T34" s="166">
        <v>913.59079521735862</v>
      </c>
      <c r="U34" s="166">
        <v>900.88507521735858</v>
      </c>
      <c r="V34" s="166">
        <v>832.86636521735863</v>
      </c>
      <c r="W34" s="166">
        <v>777.73306521735856</v>
      </c>
      <c r="X34" s="166">
        <v>751.88026521735856</v>
      </c>
      <c r="Y34" s="166">
        <v>747.02797521735863</v>
      </c>
    </row>
    <row r="35" spans="1:25" ht="15.75" x14ac:dyDescent="0.2">
      <c r="A35" s="165">
        <v>23</v>
      </c>
      <c r="B35" s="166">
        <v>769.22504521735857</v>
      </c>
      <c r="C35" s="166">
        <v>750.16279521735862</v>
      </c>
      <c r="D35" s="166">
        <v>749.24262521735864</v>
      </c>
      <c r="E35" s="166">
        <v>750.50352521735863</v>
      </c>
      <c r="F35" s="166">
        <v>781.37259521735859</v>
      </c>
      <c r="G35" s="166">
        <v>808.54277521735855</v>
      </c>
      <c r="H35" s="166">
        <v>870.0692352173586</v>
      </c>
      <c r="I35" s="166">
        <v>972.43085521735861</v>
      </c>
      <c r="J35" s="166">
        <v>987.45155521735853</v>
      </c>
      <c r="K35" s="166">
        <v>977.89736521735858</v>
      </c>
      <c r="L35" s="166">
        <v>965.27217521735861</v>
      </c>
      <c r="M35" s="166">
        <v>953.75730521735863</v>
      </c>
      <c r="N35" s="166">
        <v>940.43768521735853</v>
      </c>
      <c r="O35" s="166">
        <v>944.46986521735857</v>
      </c>
      <c r="P35" s="166">
        <v>955.65459521735863</v>
      </c>
      <c r="Q35" s="166">
        <v>967.66518521735861</v>
      </c>
      <c r="R35" s="166">
        <v>973.60678521735861</v>
      </c>
      <c r="S35" s="166">
        <v>963.86908521735859</v>
      </c>
      <c r="T35" s="166">
        <v>945.94997521735854</v>
      </c>
      <c r="U35" s="166">
        <v>932.4261752173586</v>
      </c>
      <c r="V35" s="166">
        <v>900.84077521735855</v>
      </c>
      <c r="W35" s="166">
        <v>859.27014521735862</v>
      </c>
      <c r="X35" s="166">
        <v>791.58719521735861</v>
      </c>
      <c r="Y35" s="166">
        <v>780.81186521735856</v>
      </c>
    </row>
    <row r="36" spans="1:25" ht="15.75" x14ac:dyDescent="0.2">
      <c r="A36" s="165">
        <v>24</v>
      </c>
      <c r="B36" s="166">
        <v>781.5201052173586</v>
      </c>
      <c r="C36" s="166">
        <v>744.96454521735859</v>
      </c>
      <c r="D36" s="166">
        <v>744.26682521735859</v>
      </c>
      <c r="E36" s="166">
        <v>745.39354521735856</v>
      </c>
      <c r="F36" s="166">
        <v>782.7919452173586</v>
      </c>
      <c r="G36" s="166">
        <v>823.92671521735861</v>
      </c>
      <c r="H36" s="166">
        <v>892.93559521735858</v>
      </c>
      <c r="I36" s="166">
        <v>961.46433521735855</v>
      </c>
      <c r="J36" s="166">
        <v>948.93942521735858</v>
      </c>
      <c r="K36" s="166">
        <v>931.99625521735857</v>
      </c>
      <c r="L36" s="166">
        <v>885.48191521735862</v>
      </c>
      <c r="M36" s="166">
        <v>885.73613521735854</v>
      </c>
      <c r="N36" s="166">
        <v>882.24924521735863</v>
      </c>
      <c r="O36" s="166">
        <v>884.58378521735858</v>
      </c>
      <c r="P36" s="166">
        <v>896.64062521735855</v>
      </c>
      <c r="Q36" s="166">
        <v>907.28890521735855</v>
      </c>
      <c r="R36" s="166">
        <v>914.2309752173586</v>
      </c>
      <c r="S36" s="166">
        <v>910.83382521735859</v>
      </c>
      <c r="T36" s="166">
        <v>894.45142521735863</v>
      </c>
      <c r="U36" s="166">
        <v>879.49891521735856</v>
      </c>
      <c r="V36" s="166">
        <v>840.70594521735859</v>
      </c>
      <c r="W36" s="166">
        <v>791.2031952173586</v>
      </c>
      <c r="X36" s="166">
        <v>755.45017521735861</v>
      </c>
      <c r="Y36" s="166">
        <v>749.81498521735864</v>
      </c>
    </row>
    <row r="37" spans="1:25" ht="15.75" x14ac:dyDescent="0.2">
      <c r="A37" s="165">
        <v>25</v>
      </c>
      <c r="B37" s="166">
        <v>740.11571521735857</v>
      </c>
      <c r="C37" s="166">
        <v>741.15173521735858</v>
      </c>
      <c r="D37" s="166">
        <v>740.32829521735857</v>
      </c>
      <c r="E37" s="166">
        <v>740.69716521735859</v>
      </c>
      <c r="F37" s="166">
        <v>760.6547452173586</v>
      </c>
      <c r="G37" s="166">
        <v>797.22985521735859</v>
      </c>
      <c r="H37" s="166">
        <v>848.4549052173586</v>
      </c>
      <c r="I37" s="166">
        <v>927.78203521735861</v>
      </c>
      <c r="J37" s="166">
        <v>923.01288521735853</v>
      </c>
      <c r="K37" s="166">
        <v>914.94719521735863</v>
      </c>
      <c r="L37" s="166">
        <v>900.48532521735854</v>
      </c>
      <c r="M37" s="166">
        <v>902.02589521735854</v>
      </c>
      <c r="N37" s="166">
        <v>896.6392552173586</v>
      </c>
      <c r="O37" s="166">
        <v>902.34744521735854</v>
      </c>
      <c r="P37" s="166">
        <v>922.94692521735863</v>
      </c>
      <c r="Q37" s="166">
        <v>933.10392521735855</v>
      </c>
      <c r="R37" s="166">
        <v>939.44682521735854</v>
      </c>
      <c r="S37" s="166">
        <v>933.54467521735853</v>
      </c>
      <c r="T37" s="166">
        <v>918.65192521735855</v>
      </c>
      <c r="U37" s="166">
        <v>909.0549152173586</v>
      </c>
      <c r="V37" s="166">
        <v>878.6876152173586</v>
      </c>
      <c r="W37" s="166">
        <v>818.42880521735856</v>
      </c>
      <c r="X37" s="166">
        <v>781.30784521735859</v>
      </c>
      <c r="Y37" s="166">
        <v>779.36054521735855</v>
      </c>
    </row>
    <row r="38" spans="1:25" ht="15.75" x14ac:dyDescent="0.2">
      <c r="A38" s="165">
        <v>26</v>
      </c>
      <c r="B38" s="166">
        <v>744.07740521735855</v>
      </c>
      <c r="C38" s="166">
        <v>744.55084521735864</v>
      </c>
      <c r="D38" s="166">
        <v>744.1170552173586</v>
      </c>
      <c r="E38" s="166">
        <v>744.37250521735859</v>
      </c>
      <c r="F38" s="166">
        <v>745.52997521735858</v>
      </c>
      <c r="G38" s="166">
        <v>794.03230521735861</v>
      </c>
      <c r="H38" s="166">
        <v>802.98869521735855</v>
      </c>
      <c r="I38" s="166">
        <v>900.85288521735856</v>
      </c>
      <c r="J38" s="166">
        <v>904.32959521735859</v>
      </c>
      <c r="K38" s="166">
        <v>897.98815521735855</v>
      </c>
      <c r="L38" s="166">
        <v>881.82775521735857</v>
      </c>
      <c r="M38" s="166">
        <v>883.13945521735855</v>
      </c>
      <c r="N38" s="166">
        <v>881.67521521735864</v>
      </c>
      <c r="O38" s="166">
        <v>887.39703521735862</v>
      </c>
      <c r="P38" s="166">
        <v>905.24953521735858</v>
      </c>
      <c r="Q38" s="166">
        <v>921.58816521735855</v>
      </c>
      <c r="R38" s="166">
        <v>927.62685521735864</v>
      </c>
      <c r="S38" s="166">
        <v>921.4637752173586</v>
      </c>
      <c r="T38" s="166">
        <v>912.1873452173586</v>
      </c>
      <c r="U38" s="166">
        <v>899.18164521735855</v>
      </c>
      <c r="V38" s="166">
        <v>862.79864521735863</v>
      </c>
      <c r="W38" s="166">
        <v>812.37044521735857</v>
      </c>
      <c r="X38" s="166">
        <v>782.8924952173586</v>
      </c>
      <c r="Y38" s="166">
        <v>747.36020521735861</v>
      </c>
    </row>
    <row r="39" spans="1:25" ht="15.75" x14ac:dyDescent="0.2">
      <c r="A39" s="165">
        <v>27</v>
      </c>
      <c r="B39" s="166">
        <v>745.01798521735861</v>
      </c>
      <c r="C39" s="166">
        <v>744.96319521735859</v>
      </c>
      <c r="D39" s="166">
        <v>744.82737521735862</v>
      </c>
      <c r="E39" s="166">
        <v>745.20572521735858</v>
      </c>
      <c r="F39" s="166">
        <v>746.78614521735858</v>
      </c>
      <c r="G39" s="166">
        <v>792.32173521735854</v>
      </c>
      <c r="H39" s="166">
        <v>815.95648521735859</v>
      </c>
      <c r="I39" s="166">
        <v>893.49675521735855</v>
      </c>
      <c r="J39" s="166">
        <v>906.54697521735864</v>
      </c>
      <c r="K39" s="166">
        <v>905.8140552173586</v>
      </c>
      <c r="L39" s="166">
        <v>891.15002521735857</v>
      </c>
      <c r="M39" s="166">
        <v>896.14391521735854</v>
      </c>
      <c r="N39" s="166">
        <v>888.5901252173586</v>
      </c>
      <c r="O39" s="166">
        <v>893.93685521735858</v>
      </c>
      <c r="P39" s="166">
        <v>907.42299521735856</v>
      </c>
      <c r="Q39" s="166">
        <v>922.62054521735854</v>
      </c>
      <c r="R39" s="166">
        <v>922.89075521735856</v>
      </c>
      <c r="S39" s="166">
        <v>913.59807521735854</v>
      </c>
      <c r="T39" s="166">
        <v>897.3010852173586</v>
      </c>
      <c r="U39" s="166">
        <v>888.20376521735864</v>
      </c>
      <c r="V39" s="166">
        <v>864.79610521735856</v>
      </c>
      <c r="W39" s="166">
        <v>813.55075521735864</v>
      </c>
      <c r="X39" s="166">
        <v>786.13759521735858</v>
      </c>
      <c r="Y39" s="166">
        <v>766.24208521735864</v>
      </c>
    </row>
    <row r="40" spans="1:25" ht="15.75" x14ac:dyDescent="0.2">
      <c r="A40" s="165">
        <v>28</v>
      </c>
      <c r="B40" s="166">
        <v>747.0067352173586</v>
      </c>
      <c r="C40" s="166">
        <v>746.60988521735862</v>
      </c>
      <c r="D40" s="166">
        <v>745.48073521735864</v>
      </c>
      <c r="E40" s="166">
        <v>744.00722521735861</v>
      </c>
      <c r="F40" s="166">
        <v>746.10960521735853</v>
      </c>
      <c r="G40" s="166">
        <v>748.03493521735857</v>
      </c>
      <c r="H40" s="166">
        <v>784.34302521735856</v>
      </c>
      <c r="I40" s="166">
        <v>795.04689521735861</v>
      </c>
      <c r="J40" s="166">
        <v>809.55388521735858</v>
      </c>
      <c r="K40" s="166">
        <v>839.02998521735856</v>
      </c>
      <c r="L40" s="166">
        <v>827.67375521735858</v>
      </c>
      <c r="M40" s="166">
        <v>825.19115521735864</v>
      </c>
      <c r="N40" s="166">
        <v>814.39197521735855</v>
      </c>
      <c r="O40" s="166">
        <v>817.17969521735859</v>
      </c>
      <c r="P40" s="166">
        <v>851.23104521735854</v>
      </c>
      <c r="Q40" s="166">
        <v>866.41673521735856</v>
      </c>
      <c r="R40" s="166">
        <v>868.61422521735858</v>
      </c>
      <c r="S40" s="166">
        <v>901.76496521735862</v>
      </c>
      <c r="T40" s="166">
        <v>906.95011521735864</v>
      </c>
      <c r="U40" s="166">
        <v>869.08753521735855</v>
      </c>
      <c r="V40" s="166">
        <v>847.27597521735856</v>
      </c>
      <c r="W40" s="166">
        <v>818.60632521735863</v>
      </c>
      <c r="X40" s="166">
        <v>803.51064521735861</v>
      </c>
      <c r="Y40" s="166">
        <v>784.60972521735857</v>
      </c>
    </row>
    <row r="41" spans="1:25" ht="15.75" x14ac:dyDescent="0.2">
      <c r="A41" s="165">
        <v>29</v>
      </c>
      <c r="B41" s="166">
        <v>786.14526521735854</v>
      </c>
      <c r="C41" s="166">
        <v>754.41661521735864</v>
      </c>
      <c r="D41" s="166">
        <v>752.85515521735863</v>
      </c>
      <c r="E41" s="166">
        <v>752.23809521735859</v>
      </c>
      <c r="F41" s="166">
        <v>752.30217521735858</v>
      </c>
      <c r="G41" s="166">
        <v>754.59086521735856</v>
      </c>
      <c r="H41" s="166">
        <v>754.18524521735856</v>
      </c>
      <c r="I41" s="166">
        <v>703.40601521735857</v>
      </c>
      <c r="J41" s="166">
        <v>751.43031521735861</v>
      </c>
      <c r="K41" s="166">
        <v>809.04897521735859</v>
      </c>
      <c r="L41" s="166">
        <v>797.15676521735861</v>
      </c>
      <c r="M41" s="166">
        <v>798.55497521735856</v>
      </c>
      <c r="N41" s="166">
        <v>785.93032521735859</v>
      </c>
      <c r="O41" s="166">
        <v>790.43055521735857</v>
      </c>
      <c r="P41" s="166">
        <v>810.10688521735858</v>
      </c>
      <c r="Q41" s="166">
        <v>835.2249452173586</v>
      </c>
      <c r="R41" s="166">
        <v>821.63685521735863</v>
      </c>
      <c r="S41" s="166">
        <v>833.86110521735861</v>
      </c>
      <c r="T41" s="166">
        <v>855.48617521735855</v>
      </c>
      <c r="U41" s="166">
        <v>833.47178521735862</v>
      </c>
      <c r="V41" s="166">
        <v>819.33070521735863</v>
      </c>
      <c r="W41" s="166">
        <v>797.45692521735862</v>
      </c>
      <c r="X41" s="166">
        <v>786.93032521735859</v>
      </c>
      <c r="Y41" s="166">
        <v>753.55629521735864</v>
      </c>
    </row>
    <row r="42" spans="1:25" ht="15.75" x14ac:dyDescent="0.2">
      <c r="A42" s="165">
        <v>30</v>
      </c>
      <c r="B42" s="166">
        <v>751.82687521735863</v>
      </c>
      <c r="C42" s="166">
        <v>751.17695521735857</v>
      </c>
      <c r="D42" s="166">
        <v>751.21111521735861</v>
      </c>
      <c r="E42" s="166">
        <v>751.80637521735855</v>
      </c>
      <c r="F42" s="166">
        <v>753.91021521735854</v>
      </c>
      <c r="G42" s="166">
        <v>794.5251052173586</v>
      </c>
      <c r="H42" s="166">
        <v>819.00828521735855</v>
      </c>
      <c r="I42" s="166">
        <v>928.17196521735855</v>
      </c>
      <c r="J42" s="166">
        <v>932.55286521735854</v>
      </c>
      <c r="K42" s="166">
        <v>917.71678521735862</v>
      </c>
      <c r="L42" s="166">
        <v>907.24596521735862</v>
      </c>
      <c r="M42" s="166">
        <v>905.81592521735854</v>
      </c>
      <c r="N42" s="166">
        <v>897.49904521735857</v>
      </c>
      <c r="O42" s="166">
        <v>899.98573521735864</v>
      </c>
      <c r="P42" s="166">
        <v>910.71036521735857</v>
      </c>
      <c r="Q42" s="166">
        <v>921.61897521735864</v>
      </c>
      <c r="R42" s="166">
        <v>926.16088521735855</v>
      </c>
      <c r="S42" s="166">
        <v>915.23357521735863</v>
      </c>
      <c r="T42" s="166">
        <v>897.4461252173586</v>
      </c>
      <c r="U42" s="166">
        <v>885.1326352173586</v>
      </c>
      <c r="V42" s="166">
        <v>856.11440521735858</v>
      </c>
      <c r="W42" s="166">
        <v>799.39769521735855</v>
      </c>
      <c r="X42" s="166">
        <v>790.56836521735863</v>
      </c>
      <c r="Y42" s="166">
        <v>781.92655521735855</v>
      </c>
    </row>
    <row r="43" spans="1:25" ht="15" customHeight="1" x14ac:dyDescent="0.2">
      <c r="A43" s="165">
        <v>31</v>
      </c>
      <c r="B43" s="166">
        <v>756.65956521735859</v>
      </c>
      <c r="C43" s="166">
        <v>751.65615521735856</v>
      </c>
      <c r="D43" s="166">
        <v>749.85568521735854</v>
      </c>
      <c r="E43" s="166">
        <v>750.3302652173586</v>
      </c>
      <c r="F43" s="166">
        <v>758.19722521735855</v>
      </c>
      <c r="G43" s="166">
        <v>766.8838952173586</v>
      </c>
      <c r="H43" s="166">
        <v>799.12498521735859</v>
      </c>
      <c r="I43" s="166">
        <v>844.86441521735856</v>
      </c>
      <c r="J43" s="166">
        <v>870.44653521735859</v>
      </c>
      <c r="K43" s="166">
        <v>867.4498152173586</v>
      </c>
      <c r="L43" s="166">
        <v>850.32985521735861</v>
      </c>
      <c r="M43" s="166">
        <v>846.62590521735854</v>
      </c>
      <c r="N43" s="166">
        <v>842.14475521735858</v>
      </c>
      <c r="O43" s="166">
        <v>843.0227652173586</v>
      </c>
      <c r="P43" s="166">
        <v>847.99776521735862</v>
      </c>
      <c r="Q43" s="166">
        <v>861.72545521735856</v>
      </c>
      <c r="R43" s="166">
        <v>888.01989521735857</v>
      </c>
      <c r="S43" s="166">
        <v>879.47700521735862</v>
      </c>
      <c r="T43" s="166">
        <v>858.25520521735859</v>
      </c>
      <c r="U43" s="166">
        <v>842.17743521735861</v>
      </c>
      <c r="V43" s="166">
        <v>812.36280521735864</v>
      </c>
      <c r="W43" s="166">
        <v>796.02260521735855</v>
      </c>
      <c r="X43" s="166">
        <v>767.13746521735857</v>
      </c>
      <c r="Y43" s="166">
        <v>757.23916521735862</v>
      </c>
    </row>
    <row r="44" spans="1:25" ht="9.75" customHeight="1" x14ac:dyDescent="0.2">
      <c r="A44" s="16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</row>
    <row r="45" spans="1:25" ht="15.75" x14ac:dyDescent="0.25">
      <c r="A45" s="299" t="s">
        <v>73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300">
        <v>433.96060199999999</v>
      </c>
      <c r="O45" s="300"/>
      <c r="P45" s="170"/>
      <c r="Q45" s="170"/>
      <c r="R45" s="170"/>
      <c r="S45" s="170"/>
      <c r="T45" s="170"/>
      <c r="U45" s="170"/>
      <c r="V45" s="170"/>
      <c r="W45" s="170"/>
      <c r="X45" s="170"/>
      <c r="Y45" s="170"/>
    </row>
    <row r="46" spans="1:25" ht="15.75" x14ac:dyDescent="0.25">
      <c r="A46" s="170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</row>
    <row r="47" spans="1:25" ht="15.75" customHeight="1" x14ac:dyDescent="0.25">
      <c r="A47" s="285"/>
      <c r="B47" s="286"/>
      <c r="C47" s="286"/>
      <c r="D47" s="286"/>
      <c r="E47" s="286"/>
      <c r="F47" s="286"/>
      <c r="G47" s="286"/>
      <c r="H47" s="286"/>
      <c r="I47" s="286"/>
      <c r="J47" s="287"/>
      <c r="K47" s="291" t="s">
        <v>10</v>
      </c>
      <c r="L47" s="291"/>
      <c r="M47" s="291"/>
      <c r="N47" s="291"/>
      <c r="O47" s="170"/>
      <c r="P47" s="170"/>
      <c r="Q47" s="170"/>
      <c r="R47" s="170"/>
      <c r="S47" s="170"/>
      <c r="T47" s="170"/>
      <c r="U47" s="171"/>
      <c r="V47" s="171"/>
      <c r="W47" s="171"/>
      <c r="X47" s="171"/>
      <c r="Y47" s="171"/>
    </row>
    <row r="48" spans="1:25" ht="15.75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90"/>
      <c r="K48" s="292" t="s">
        <v>74</v>
      </c>
      <c r="L48" s="292"/>
      <c r="M48" s="292" t="s">
        <v>12</v>
      </c>
      <c r="N48" s="292"/>
      <c r="O48" s="170"/>
      <c r="P48" s="170"/>
      <c r="Q48" s="170"/>
      <c r="R48" s="171"/>
      <c r="S48" s="171"/>
      <c r="T48" s="171"/>
      <c r="U48" s="171"/>
      <c r="V48" s="171"/>
      <c r="W48" s="171"/>
      <c r="X48" s="171"/>
      <c r="Y48" s="171"/>
    </row>
    <row r="49" spans="1:25" ht="15.75" x14ac:dyDescent="0.25">
      <c r="A49" s="301" t="s">
        <v>75</v>
      </c>
      <c r="B49" s="302"/>
      <c r="C49" s="302"/>
      <c r="D49" s="302"/>
      <c r="E49" s="302"/>
      <c r="F49" s="302"/>
      <c r="G49" s="302"/>
      <c r="H49" s="302"/>
      <c r="I49" s="302"/>
      <c r="J49" s="303"/>
      <c r="K49" s="304">
        <v>1913.14</v>
      </c>
      <c r="L49" s="304"/>
      <c r="M49" s="305">
        <v>2077.1600000000003</v>
      </c>
      <c r="N49" s="306"/>
      <c r="O49" s="170"/>
      <c r="P49" s="170"/>
      <c r="Q49" s="170"/>
      <c r="R49" s="171"/>
      <c r="S49" s="171"/>
      <c r="T49" s="171"/>
      <c r="U49" s="171"/>
      <c r="V49" s="171"/>
      <c r="W49" s="171"/>
      <c r="X49" s="171"/>
      <c r="Y49" s="171"/>
    </row>
    <row r="50" spans="1:25" ht="50.25" customHeight="1" x14ac:dyDescent="0.25">
      <c r="A50" s="301" t="s">
        <v>66</v>
      </c>
      <c r="B50" s="302"/>
      <c r="C50" s="302"/>
      <c r="D50" s="302"/>
      <c r="E50" s="302"/>
      <c r="F50" s="302"/>
      <c r="G50" s="302"/>
      <c r="H50" s="302"/>
      <c r="I50" s="302"/>
      <c r="J50" s="303"/>
      <c r="K50" s="304">
        <v>27.7</v>
      </c>
      <c r="L50" s="304"/>
      <c r="M50" s="304">
        <v>27.7</v>
      </c>
      <c r="N50" s="304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</row>
    <row r="51" spans="1:25" ht="15" x14ac:dyDescent="0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</row>
  </sheetData>
  <mergeCells count="21">
    <mergeCell ref="A49:J49"/>
    <mergeCell ref="K49:L49"/>
    <mergeCell ref="M49:N49"/>
    <mergeCell ref="A50:J50"/>
    <mergeCell ref="K50:L50"/>
    <mergeCell ref="M50:N50"/>
    <mergeCell ref="A47:J48"/>
    <mergeCell ref="K47:N47"/>
    <mergeCell ref="K48:L48"/>
    <mergeCell ref="M48:N48"/>
    <mergeCell ref="A2:Y2"/>
    <mergeCell ref="A3:Y3"/>
    <mergeCell ref="A4:Y4"/>
    <mergeCell ref="A5:Y6"/>
    <mergeCell ref="A7:Y7"/>
    <mergeCell ref="A8:Y8"/>
    <mergeCell ref="A10:Y10"/>
    <mergeCell ref="A11:A12"/>
    <mergeCell ref="B11:Y11"/>
    <mergeCell ref="A45:M45"/>
    <mergeCell ref="N45:O45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5 ЦК</vt:lpstr>
      <vt:lpstr>Потери</vt:lpstr>
      <vt:lpstr>3 ЦК (СЭС)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2017-02-10T12:13:36Z</dcterms:created>
  <dcterms:modified xsi:type="dcterms:W3CDTF">2017-03-23T11:27:32Z</dcterms:modified>
</cp:coreProperties>
</file>