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6"/>
  </bookViews>
  <sheets>
    <sheet name="Июнь (20г)" sheetId="1" r:id="rId1"/>
    <sheet name="Июль (20г)" sheetId="4" r:id="rId2"/>
    <sheet name="август (20г)" sheetId="5" r:id="rId3"/>
    <sheet name="сентябрь (20г)" sheetId="6" r:id="rId4"/>
    <sheet name="октябрь (20г)" sheetId="7" r:id="rId5"/>
    <sheet name="ноябрь (20г)" sheetId="8" r:id="rId6"/>
    <sheet name="декабрь (20г)" sheetId="11" r:id="rId7"/>
    <sheet name="Накопительня за 2011 год" sheetId="10" r:id="rId8"/>
  </sheets>
  <definedNames>
    <definedName name="_xlnm.Print_Area" localSheetId="2">'август (20г)'!$A$1:$H$24</definedName>
    <definedName name="_xlnm.Print_Area" localSheetId="6">'декабрь (20г)'!$A$1:$H$24</definedName>
    <definedName name="_xlnm.Print_Area" localSheetId="1">'Июль (20г)'!$A$1:$H$24</definedName>
    <definedName name="_xlnm.Print_Area" localSheetId="7">'Накопительня за 2011 год'!$A$1:$H$24</definedName>
    <definedName name="_xlnm.Print_Area" localSheetId="5">'ноябрь (20г)'!$A$1:$H$24</definedName>
    <definedName name="_xlnm.Print_Area" localSheetId="4">'октябрь (20г)'!$A$1:$H$24</definedName>
    <definedName name="_xlnm.Print_Area" localSheetId="3">'сентябрь (20г)'!$A$1:$H$24</definedName>
  </definedNames>
  <calcPr calcId="145621"/>
</workbook>
</file>

<file path=xl/calcChain.xml><?xml version="1.0" encoding="utf-8"?>
<calcChain xmlns="http://schemas.openxmlformats.org/spreadsheetml/2006/main">
  <c r="H26" i="11" l="1"/>
  <c r="D20" i="11" l="1"/>
  <c r="D14" i="11"/>
  <c r="F14" i="11"/>
  <c r="G14" i="11"/>
  <c r="G18" i="11"/>
  <c r="F18" i="11"/>
  <c r="D20" i="8" l="1"/>
  <c r="D14" i="8" l="1"/>
  <c r="F14" i="8"/>
  <c r="F18" i="8"/>
  <c r="G18" i="8"/>
  <c r="E8" i="10" l="1"/>
  <c r="F8" i="10"/>
  <c r="G8" i="10"/>
  <c r="E9" i="10"/>
  <c r="F9" i="10"/>
  <c r="G9" i="10"/>
  <c r="E10" i="10"/>
  <c r="F10" i="10"/>
  <c r="G10" i="10"/>
  <c r="E11" i="10"/>
  <c r="F11" i="10"/>
  <c r="G11" i="10"/>
  <c r="E12" i="10"/>
  <c r="F12" i="10"/>
  <c r="G12" i="10"/>
  <c r="E14" i="10"/>
  <c r="G14" i="10"/>
  <c r="E15" i="10"/>
  <c r="F15" i="10"/>
  <c r="G15" i="10"/>
  <c r="E16" i="10"/>
  <c r="F16" i="10"/>
  <c r="G16" i="10"/>
  <c r="E17" i="10"/>
  <c r="F17" i="10"/>
  <c r="G17" i="10"/>
  <c r="E18" i="10"/>
  <c r="E20" i="10"/>
  <c r="F20" i="10"/>
  <c r="G20" i="10"/>
  <c r="E21" i="10"/>
  <c r="F21" i="10"/>
  <c r="G21" i="10"/>
  <c r="E22" i="10"/>
  <c r="F22" i="10"/>
  <c r="G22" i="10"/>
  <c r="E23" i="10"/>
  <c r="F23" i="10"/>
  <c r="G23" i="10"/>
  <c r="E24" i="10"/>
  <c r="F24" i="10"/>
  <c r="G24" i="10"/>
  <c r="D8" i="10"/>
  <c r="D9" i="10"/>
  <c r="D10" i="10"/>
  <c r="D11" i="10"/>
  <c r="D12" i="10"/>
  <c r="D15" i="10"/>
  <c r="D16" i="10"/>
  <c r="D17" i="10"/>
  <c r="D18" i="10"/>
  <c r="D21" i="10"/>
  <c r="D22" i="10"/>
  <c r="D23" i="10"/>
  <c r="D24" i="10"/>
  <c r="H24" i="11"/>
  <c r="H23" i="11"/>
  <c r="H22" i="11"/>
  <c r="H21" i="11"/>
  <c r="H20" i="11"/>
  <c r="G19" i="11"/>
  <c r="F19" i="11"/>
  <c r="E19" i="11"/>
  <c r="D19" i="11"/>
  <c r="H19" i="11" s="1"/>
  <c r="H18" i="11"/>
  <c r="H17" i="11"/>
  <c r="H16" i="11"/>
  <c r="H15" i="11"/>
  <c r="H14" i="11"/>
  <c r="G13" i="11"/>
  <c r="F13" i="11"/>
  <c r="E13" i="11"/>
  <c r="D13" i="11"/>
  <c r="H12" i="11"/>
  <c r="H11" i="11"/>
  <c r="H10" i="11"/>
  <c r="H9" i="11"/>
  <c r="H8" i="11"/>
  <c r="G7" i="11"/>
  <c r="F7" i="11"/>
  <c r="E7" i="11"/>
  <c r="D7" i="11"/>
  <c r="H24" i="8"/>
  <c r="H23" i="8"/>
  <c r="H22" i="8"/>
  <c r="H21" i="8"/>
  <c r="H20" i="8"/>
  <c r="G19" i="8"/>
  <c r="F19" i="8"/>
  <c r="E19" i="8"/>
  <c r="D19" i="8"/>
  <c r="H18" i="8"/>
  <c r="H17" i="8"/>
  <c r="H16" i="8"/>
  <c r="H15" i="8"/>
  <c r="H14" i="8"/>
  <c r="G13" i="8"/>
  <c r="F13" i="8"/>
  <c r="E13" i="8"/>
  <c r="D13" i="8"/>
  <c r="H12" i="8"/>
  <c r="H11" i="8"/>
  <c r="H10" i="8"/>
  <c r="H9" i="8"/>
  <c r="H8" i="8"/>
  <c r="G7" i="8"/>
  <c r="F7" i="8"/>
  <c r="E7" i="8"/>
  <c r="D7" i="8"/>
  <c r="H19" i="8" l="1"/>
  <c r="H13" i="8"/>
  <c r="H7" i="11"/>
  <c r="H7" i="8"/>
  <c r="H13" i="11"/>
  <c r="G18" i="7"/>
  <c r="F18" i="7"/>
  <c r="F14" i="7"/>
  <c r="D14" i="7"/>
  <c r="D20" i="7" l="1"/>
  <c r="H24" i="7" l="1"/>
  <c r="H23" i="7"/>
  <c r="H22" i="7"/>
  <c r="H21" i="7"/>
  <c r="H20" i="7"/>
  <c r="G19" i="7"/>
  <c r="F19" i="7"/>
  <c r="E19" i="7"/>
  <c r="D19" i="7"/>
  <c r="H18" i="7"/>
  <c r="H17" i="7"/>
  <c r="H16" i="7"/>
  <c r="H15" i="7"/>
  <c r="D13" i="7"/>
  <c r="G13" i="7"/>
  <c r="F13" i="7"/>
  <c r="E13" i="7"/>
  <c r="H12" i="7"/>
  <c r="H11" i="7"/>
  <c r="H10" i="7"/>
  <c r="H9" i="7"/>
  <c r="H8" i="7"/>
  <c r="G7" i="7"/>
  <c r="F7" i="7"/>
  <c r="E7" i="7"/>
  <c r="D7" i="7"/>
  <c r="H19" i="7" l="1"/>
  <c r="H13" i="7"/>
  <c r="H7" i="7"/>
  <c r="H14" i="7"/>
  <c r="F14" i="5"/>
  <c r="D14" i="5"/>
  <c r="G18" i="5"/>
  <c r="F18" i="5"/>
  <c r="D20" i="5"/>
  <c r="D20" i="6" l="1"/>
  <c r="D20" i="10" s="1"/>
  <c r="F14" i="6"/>
  <c r="F14" i="10" s="1"/>
  <c r="G18" i="6" l="1"/>
  <c r="G18" i="10" s="1"/>
  <c r="F18" i="6"/>
  <c r="F18" i="10" s="1"/>
  <c r="F13" i="6"/>
  <c r="D14" i="6"/>
  <c r="D14" i="10" s="1"/>
  <c r="H20" i="6"/>
  <c r="H21" i="6"/>
  <c r="H22" i="6"/>
  <c r="H23" i="6"/>
  <c r="H24" i="6"/>
  <c r="H15" i="6"/>
  <c r="H16" i="6"/>
  <c r="H17" i="6"/>
  <c r="H18" i="6"/>
  <c r="E19" i="6"/>
  <c r="F19" i="6"/>
  <c r="G19" i="6"/>
  <c r="E13" i="6"/>
  <c r="G13" i="6"/>
  <c r="D19" i="6"/>
  <c r="H8" i="6"/>
  <c r="H9" i="6"/>
  <c r="H10" i="6"/>
  <c r="H11" i="6"/>
  <c r="H12" i="6"/>
  <c r="E7" i="6"/>
  <c r="F7" i="6"/>
  <c r="G7" i="6"/>
  <c r="D7" i="6"/>
  <c r="H14" i="6" l="1"/>
  <c r="D13" i="6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19" i="6"/>
  <c r="H13" i="6"/>
  <c r="H7" i="6"/>
  <c r="H24" i="5"/>
  <c r="H23" i="5"/>
  <c r="H22" i="5"/>
  <c r="H21" i="5"/>
  <c r="H20" i="5"/>
  <c r="G19" i="5"/>
  <c r="F19" i="5"/>
  <c r="E19" i="5"/>
  <c r="D19" i="5"/>
  <c r="H18" i="5"/>
  <c r="H17" i="5"/>
  <c r="H16" i="5"/>
  <c r="H15" i="5"/>
  <c r="H14" i="5"/>
  <c r="G13" i="5"/>
  <c r="F13" i="5"/>
  <c r="E13" i="5"/>
  <c r="D13" i="5"/>
  <c r="H12" i="5"/>
  <c r="H11" i="5"/>
  <c r="H10" i="5"/>
  <c r="H9" i="5"/>
  <c r="H8" i="5"/>
  <c r="G7" i="5"/>
  <c r="F7" i="5"/>
  <c r="E7" i="5"/>
  <c r="D7" i="5"/>
  <c r="H24" i="1"/>
  <c r="H23" i="1"/>
  <c r="H23" i="10" s="1"/>
  <c r="H22" i="1"/>
  <c r="H21" i="1"/>
  <c r="H20" i="1"/>
  <c r="G19" i="1"/>
  <c r="G19" i="10" s="1"/>
  <c r="F19" i="1"/>
  <c r="E19" i="1"/>
  <c r="D19" i="1"/>
  <c r="H18" i="1"/>
  <c r="H18" i="10" s="1"/>
  <c r="H17" i="1"/>
  <c r="H16" i="1"/>
  <c r="H15" i="1"/>
  <c r="H14" i="1"/>
  <c r="H14" i="10" s="1"/>
  <c r="G13" i="1"/>
  <c r="F13" i="1"/>
  <c r="E13" i="1"/>
  <c r="D13" i="1"/>
  <c r="D13" i="10" s="1"/>
  <c r="H12" i="1"/>
  <c r="H11" i="1"/>
  <c r="H10" i="1"/>
  <c r="H9" i="1"/>
  <c r="H9" i="10" s="1"/>
  <c r="H8" i="1"/>
  <c r="G7" i="1"/>
  <c r="F7" i="1"/>
  <c r="E7" i="1"/>
  <c r="E7" i="10" s="1"/>
  <c r="D7" i="1"/>
  <c r="F7" i="10" l="1"/>
  <c r="H10" i="10"/>
  <c r="E13" i="10"/>
  <c r="H15" i="10"/>
  <c r="D19" i="10"/>
  <c r="H20" i="10"/>
  <c r="H24" i="10"/>
  <c r="G7" i="10"/>
  <c r="H11" i="10"/>
  <c r="F13" i="10"/>
  <c r="H16" i="10"/>
  <c r="E19" i="10"/>
  <c r="H21" i="10"/>
  <c r="H7" i="5"/>
  <c r="D7" i="10"/>
  <c r="H12" i="10"/>
  <c r="G13" i="10"/>
  <c r="H17" i="10"/>
  <c r="F19" i="10"/>
  <c r="H22" i="10"/>
  <c r="H8" i="10"/>
  <c r="H19" i="5"/>
  <c r="H13" i="5"/>
  <c r="H7" i="1"/>
  <c r="H7" i="10" s="1"/>
  <c r="H13" i="1"/>
  <c r="H19" i="1"/>
  <c r="H19" i="10" s="1"/>
  <c r="H13" i="10" l="1"/>
</calcChain>
</file>

<file path=xl/sharedStrings.xml><?xml version="1.0" encoding="utf-8"?>
<sst xmlns="http://schemas.openxmlformats.org/spreadsheetml/2006/main" count="286" uniqueCount="22">
  <si>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</si>
  <si>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</si>
  <si>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</si>
  <si>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</si>
  <si>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</si>
  <si>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</si>
  <si>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</si>
  <si>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</si>
  <si>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</si>
  <si>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Наименование организации</t>
  </si>
  <si>
    <t>ОАО "Аэропорт Сургут"</t>
  </si>
  <si>
    <t>э/э, кВт.ч.</t>
  </si>
  <si>
    <t>Группы потребителей</t>
  </si>
  <si>
    <t xml:space="preserve">          Прочие потребители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</si>
  <si>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</si>
  <si>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</si>
  <si>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</si>
  <si>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</si>
  <si>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</si>
  <si>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>ОАО "Тюменьэнерго"</t>
  </si>
  <si>
    <t>Договор от 29.04.2010 №ЭС-11/105</t>
  </si>
  <si>
    <t>Договор от 15.06.2011 №ЭС-11/111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</si>
</sst>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_(* #,##0.00_);_(* \(#,##0.00\);_(* &quot;-&quot;??_);_(@_)"/>
    <numFmt numFmtId="165" formatCode="[$-419]mmmm\ yyyy;@"/>
    <numFmt numFmtId="166" formatCode="_(* #,##0.0_);_(* \(#,##0.0\);_(* &quot;-&quot;??_);_(@_)"/>
    <numFmt numFmtId="167" formatCode="_-* #,##0.000_р_._-;\-* #,##0.000_р_._-;_-* &quot;-&quot;???_р_._-;_-@_-"/>
    <numFmt numFmtId="168" formatCode="_-* #,##0_р_._-;\-* #,##0_р_._-;_-* &quot;-&quot;???_р_._-;_-@_-"/>
    <numFmt numFmtId="169" formatCode="_-* #,##0_р_._-;\-* #,##0_р_._-;_-* &quot;-&quot;??_р_.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name val="Times New Roman"/>
      <family val="1"/>
      <charset val="204"/>
    </font>
    <font>
      <sz val="14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62">
    <xf numFmtId="0" fontId="0" fillId="0" borderId="0" xfId="0"/>
    <xf numFmtId="166" fontId="4" fillId="2" borderId="7" xfId="2" applyNumberFormat="1" applyFont="1" applyFill="1" applyBorder="1" applyAlignment="1">
      <alignment horizontal="center" vertical="center" wrapText="1"/>
    </xf>
    <xf numFmtId="166" fontId="5" fillId="2" borderId="7" xfId="2" applyNumberFormat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4" fontId="5" fillId="3" borderId="3" xfId="1" applyNumberFormat="1" applyFont="1" applyFill="1" applyBorder="1" applyAlignment="1">
      <alignment horizontal="left" vertical="center" wrapText="1"/>
    </xf>
    <xf numFmtId="167" fontId="5" fillId="3" borderId="3" xfId="1" applyNumberFormat="1" applyFont="1" applyFill="1" applyBorder="1" applyAlignment="1">
      <alignment horizontal="left" vertical="center" wrapText="1"/>
    </xf>
    <xf numFmtId="167" fontId="5" fillId="3" borderId="4" xfId="1" applyNumberFormat="1" applyFont="1" applyFill="1" applyBorder="1" applyAlignment="1">
      <alignment horizontal="left" vertical="center" wrapText="1"/>
    </xf>
    <xf numFmtId="0" fontId="4" fillId="3" borderId="8" xfId="1" applyFont="1" applyFill="1" applyBorder="1" applyAlignment="1">
      <alignment horizontal="center" vertical="center" wrapText="1"/>
    </xf>
    <xf numFmtId="4" fontId="5" fillId="3" borderId="8" xfId="1" applyNumberFormat="1" applyFont="1" applyFill="1" applyBorder="1" applyAlignment="1">
      <alignment horizontal="left" vertical="center" wrapText="1" indent="2"/>
    </xf>
    <xf numFmtId="168" fontId="4" fillId="3" borderId="8" xfId="2" applyNumberFormat="1" applyFont="1" applyFill="1" applyBorder="1" applyAlignment="1">
      <alignment vertical="center" wrapText="1"/>
    </xf>
    <xf numFmtId="168" fontId="5" fillId="3" borderId="8" xfId="2" applyNumberFormat="1" applyFont="1" applyFill="1" applyBorder="1" applyAlignment="1">
      <alignment vertical="center" wrapText="1"/>
    </xf>
    <xf numFmtId="4" fontId="4" fillId="5" borderId="8" xfId="1" applyNumberFormat="1" applyFont="1" applyFill="1" applyBorder="1" applyAlignment="1">
      <alignment horizontal="left" vertical="center" wrapText="1" indent="2"/>
    </xf>
    <xf numFmtId="167" fontId="4" fillId="5" borderId="8" xfId="2" applyNumberFormat="1" applyFont="1" applyFill="1" applyBorder="1" applyAlignment="1">
      <alignment vertical="center" wrapText="1"/>
    </xf>
    <xf numFmtId="168" fontId="4" fillId="5" borderId="8" xfId="2" applyNumberFormat="1" applyFont="1" applyFill="1" applyBorder="1" applyAlignment="1">
      <alignment vertical="center" wrapText="1"/>
    </xf>
    <xf numFmtId="168" fontId="5" fillId="2" borderId="8" xfId="2" applyNumberFormat="1" applyFont="1" applyFill="1" applyBorder="1" applyAlignment="1">
      <alignment vertical="center" wrapText="1"/>
    </xf>
    <xf numFmtId="167" fontId="4" fillId="5" borderId="8" xfId="2" applyNumberFormat="1" applyFont="1" applyFill="1" applyBorder="1" applyAlignment="1">
      <alignment horizontal="left" vertical="center" wrapText="1"/>
    </xf>
    <xf numFmtId="4" fontId="4" fillId="5" borderId="11" xfId="1" applyNumberFormat="1" applyFont="1" applyFill="1" applyBorder="1" applyAlignment="1">
      <alignment horizontal="left" vertical="center" wrapText="1" indent="2"/>
    </xf>
    <xf numFmtId="168" fontId="4" fillId="5" borderId="11" xfId="2" applyNumberFormat="1" applyFont="1" applyFill="1" applyBorder="1" applyAlignment="1">
      <alignment vertical="center" wrapText="1"/>
    </xf>
    <xf numFmtId="0" fontId="2" fillId="6" borderId="0" xfId="1" applyFont="1" applyFill="1" applyAlignment="1">
      <alignment vertical="center" wrapText="1"/>
    </xf>
    <xf numFmtId="0" fontId="6" fillId="6" borderId="0" xfId="1" applyFont="1" applyFill="1" applyAlignment="1">
      <alignment vertical="center" wrapText="1"/>
    </xf>
    <xf numFmtId="0" fontId="4" fillId="3" borderId="12" xfId="1" applyFont="1" applyFill="1" applyBorder="1" applyAlignment="1">
      <alignment horizontal="center" vertical="center" wrapText="1"/>
    </xf>
    <xf numFmtId="4" fontId="5" fillId="3" borderId="12" xfId="1" applyNumberFormat="1" applyFont="1" applyFill="1" applyBorder="1" applyAlignment="1">
      <alignment horizontal="left" vertical="center" wrapText="1" indent="2"/>
    </xf>
    <xf numFmtId="168" fontId="4" fillId="3" borderId="12" xfId="2" applyNumberFormat="1" applyFont="1" applyFill="1" applyBorder="1" applyAlignment="1">
      <alignment vertical="center" wrapText="1"/>
    </xf>
    <xf numFmtId="168" fontId="5" fillId="3" borderId="12" xfId="2" applyNumberFormat="1" applyFont="1" applyFill="1" applyBorder="1" applyAlignment="1">
      <alignment vertical="center" wrapText="1"/>
    </xf>
    <xf numFmtId="168" fontId="5" fillId="2" borderId="11" xfId="2" applyNumberFormat="1" applyFont="1" applyFill="1" applyBorder="1" applyAlignment="1">
      <alignment vertical="center" wrapText="1"/>
    </xf>
    <xf numFmtId="169" fontId="0" fillId="0" borderId="0" xfId="3" applyNumberFormat="1" applyFont="1"/>
    <xf numFmtId="168" fontId="5" fillId="3" borderId="1" xfId="2" applyNumberFormat="1" applyFont="1" applyFill="1" applyBorder="1" applyAlignment="1">
      <alignment vertical="center" wrapText="1"/>
    </xf>
    <xf numFmtId="168" fontId="5" fillId="3" borderId="10" xfId="2" applyNumberFormat="1" applyFont="1" applyFill="1" applyBorder="1" applyAlignment="1">
      <alignment vertical="center" wrapText="1"/>
    </xf>
    <xf numFmtId="168" fontId="4" fillId="3" borderId="1" xfId="2" applyNumberFormat="1" applyFont="1" applyFill="1" applyBorder="1" applyAlignment="1">
      <alignment vertical="center" wrapText="1"/>
    </xf>
    <xf numFmtId="168" fontId="5" fillId="5" borderId="8" xfId="2" applyNumberFormat="1" applyFont="1" applyFill="1" applyBorder="1" applyAlignment="1">
      <alignment vertical="center" wrapText="1"/>
    </xf>
    <xf numFmtId="168" fontId="5" fillId="5" borderId="10" xfId="2" applyNumberFormat="1" applyFont="1" applyFill="1" applyBorder="1" applyAlignment="1">
      <alignment vertical="center" wrapText="1"/>
    </xf>
    <xf numFmtId="168" fontId="0" fillId="0" borderId="0" xfId="0" applyNumberFormat="1"/>
    <xf numFmtId="168" fontId="2" fillId="6" borderId="0" xfId="1" applyNumberFormat="1" applyFont="1" applyFill="1" applyAlignment="1">
      <alignment vertical="center" wrapText="1"/>
    </xf>
    <xf numFmtId="0" fontId="0" fillId="7" borderId="0" xfId="0" applyFill="1"/>
    <xf numFmtId="0" fontId="8" fillId="0" borderId="0" xfId="0" applyFont="1"/>
    <xf numFmtId="0" fontId="9" fillId="6" borderId="0" xfId="1" applyFont="1" applyFill="1" applyAlignment="1">
      <alignment vertical="center" wrapText="1"/>
    </xf>
    <xf numFmtId="168" fontId="8" fillId="0" borderId="0" xfId="0" applyNumberFormat="1" applyFont="1"/>
    <xf numFmtId="0" fontId="8" fillId="7" borderId="0" xfId="0" applyFont="1" applyFill="1"/>
    <xf numFmtId="169" fontId="10" fillId="6" borderId="0" xfId="3" applyNumberFormat="1" applyFont="1" applyFill="1" applyAlignment="1">
      <alignment vertical="center" wrapText="1"/>
    </xf>
    <xf numFmtId="0" fontId="4" fillId="4" borderId="7" xfId="1" applyFont="1" applyFill="1" applyBorder="1" applyAlignment="1">
      <alignment horizontal="center" vertical="center" wrapText="1"/>
    </xf>
    <xf numFmtId="0" fontId="4" fillId="5" borderId="9" xfId="1" applyFont="1" applyFill="1" applyBorder="1" applyAlignment="1">
      <alignment horizontal="center" vertical="center" textRotation="90" wrapText="1"/>
    </xf>
    <xf numFmtId="0" fontId="4" fillId="5" borderId="5" xfId="1" applyFont="1" applyFill="1" applyBorder="1" applyAlignment="1">
      <alignment horizontal="center" vertical="center" textRotation="90" wrapText="1"/>
    </xf>
    <xf numFmtId="0" fontId="4" fillId="5" borderId="6" xfId="1" applyFont="1" applyFill="1" applyBorder="1" applyAlignment="1">
      <alignment horizontal="center" vertical="center" textRotation="90" wrapText="1"/>
    </xf>
    <xf numFmtId="4" fontId="5" fillId="3" borderId="2" xfId="1" applyNumberFormat="1" applyFont="1" applyFill="1" applyBorder="1" applyAlignment="1">
      <alignment horizontal="center" vertical="center" wrapText="1"/>
    </xf>
    <xf numFmtId="4" fontId="5" fillId="3" borderId="3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4" fillId="5" borderId="10" xfId="1" applyFont="1" applyFill="1" applyBorder="1" applyAlignment="1">
      <alignment horizontal="center" vertical="center" textRotation="90" wrapText="1"/>
    </xf>
    <xf numFmtId="165" fontId="5" fillId="2" borderId="2" xfId="2" applyNumberFormat="1" applyFont="1" applyFill="1" applyBorder="1" applyAlignment="1">
      <alignment horizontal="center" vertical="center" wrapText="1"/>
    </xf>
    <xf numFmtId="165" fontId="5" fillId="2" borderId="3" xfId="2" applyNumberFormat="1" applyFont="1" applyFill="1" applyBorder="1" applyAlignment="1">
      <alignment horizontal="center" vertical="center" wrapText="1"/>
    </xf>
    <xf numFmtId="165" fontId="5" fillId="2" borderId="4" xfId="2" applyNumberFormat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4" fillId="4" borderId="5" xfId="1" applyFont="1" applyFill="1" applyBorder="1" applyAlignment="1">
      <alignment horizontal="center" vertical="center" wrapText="1"/>
    </xf>
    <xf numFmtId="0" fontId="4" fillId="4" borderId="6" xfId="1" applyFont="1" applyFill="1" applyBorder="1" applyAlignment="1">
      <alignment horizontal="center" vertical="center" wrapText="1"/>
    </xf>
    <xf numFmtId="0" fontId="5" fillId="2" borderId="2" xfId="2" applyNumberFormat="1" applyFont="1" applyFill="1" applyBorder="1" applyAlignment="1">
      <alignment horizontal="center" vertical="center" wrapText="1"/>
    </xf>
    <xf numFmtId="0" fontId="5" fillId="2" borderId="3" xfId="2" applyNumberFormat="1" applyFont="1" applyFill="1" applyBorder="1" applyAlignment="1">
      <alignment horizontal="center" vertical="center" wrapText="1"/>
    </xf>
    <xf numFmtId="0" fontId="5" fillId="2" borderId="4" xfId="2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_Услуги_по передаче" xfId="1"/>
    <cellStyle name="Финансовый" xfId="3" builtinId="3"/>
    <cellStyle name="Финансовый_Услуги_по передаче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24"/>
  <sheetViews>
    <sheetView view="pageBreakPreview" zoomScale="70" zoomScaleNormal="70" zoomScaleSheetLayoutView="70" workbookViewId="0">
      <selection activeCell="G8" sqref="G8"/>
    </sheetView>
  </sheetViews>
  <sheetFormatPr defaultRowHeight="15" x14ac:dyDescent="0.25"/>
  <cols>
    <col min="2" max="2" width="66.28515625" customWidth="1"/>
    <col min="4" max="4" width="18" customWidth="1"/>
    <col min="6" max="6" width="12.42578125" customWidth="1"/>
    <col min="7" max="7" width="17.42578125" customWidth="1"/>
    <col min="8" max="8" width="17.7109375" customWidth="1"/>
  </cols>
  <sheetData>
    <row r="1" spans="1:8" ht="27" customHeight="1" x14ac:dyDescent="0.25">
      <c r="A1" s="50" t="s">
        <v>0</v>
      </c>
      <c r="B1" s="50"/>
      <c r="C1" s="50"/>
      <c r="D1" s="50"/>
      <c r="E1" s="50"/>
      <c r="F1" s="50"/>
      <c r="G1" s="50"/>
      <c r="H1" s="50"/>
    </row>
    <row r="2" spans="1:8" ht="34.5" customHeight="1" x14ac:dyDescent="0.25">
      <c r="A2" s="51"/>
      <c r="B2" s="51"/>
      <c r="C2" s="51"/>
      <c r="D2" s="51"/>
      <c r="E2" s="51"/>
      <c r="F2" s="51"/>
      <c r="G2" s="51"/>
      <c r="H2" s="51"/>
    </row>
    <row r="3" spans="1:8" ht="16.5" x14ac:dyDescent="0.25">
      <c r="A3" s="46" t="s">
        <v>1</v>
      </c>
      <c r="B3" s="48" t="s">
        <v>2</v>
      </c>
      <c r="C3" s="48" t="s">
        <v>3</v>
      </c>
      <c r="D3" s="53">
        <v>40695</v>
      </c>
      <c r="E3" s="54"/>
      <c r="F3" s="54"/>
      <c r="G3" s="54"/>
      <c r="H3" s="55"/>
    </row>
    <row r="4" spans="1:8" ht="16.5" x14ac:dyDescent="0.25">
      <c r="A4" s="47"/>
      <c r="B4" s="49"/>
      <c r="C4" s="49"/>
      <c r="D4" s="1" t="s">
        <v>4</v>
      </c>
      <c r="E4" s="1" t="s">
        <v>5</v>
      </c>
      <c r="F4" s="1" t="s">
        <v>6</v>
      </c>
      <c r="G4" s="1" t="s">
        <v>7</v>
      </c>
      <c r="H4" s="2" t="s">
        <v>8</v>
      </c>
    </row>
    <row r="5" spans="1:8" ht="16.5" x14ac:dyDescent="0.25">
      <c r="A5" s="4">
        <v>1</v>
      </c>
      <c r="B5" s="3">
        <v>2</v>
      </c>
      <c r="C5" s="3">
        <v>3</v>
      </c>
      <c r="D5" s="4">
        <v>4</v>
      </c>
      <c r="E5" s="4">
        <v>5</v>
      </c>
      <c r="F5" s="4">
        <v>6</v>
      </c>
      <c r="G5" s="4">
        <v>7</v>
      </c>
      <c r="H5" s="3">
        <v>8</v>
      </c>
    </row>
    <row r="6" spans="1:8" ht="16.5" x14ac:dyDescent="0.25">
      <c r="A6" s="44" t="s">
        <v>9</v>
      </c>
      <c r="B6" s="45"/>
      <c r="C6" s="5"/>
      <c r="D6" s="6"/>
      <c r="E6" s="6"/>
      <c r="F6" s="6"/>
      <c r="G6" s="6"/>
      <c r="H6" s="7"/>
    </row>
    <row r="7" spans="1:8" ht="16.5" x14ac:dyDescent="0.25">
      <c r="A7" s="21">
        <v>1</v>
      </c>
      <c r="B7" s="22" t="s">
        <v>10</v>
      </c>
      <c r="C7" s="40" t="s">
        <v>11</v>
      </c>
      <c r="D7" s="23">
        <f>SUM(D8:D12)</f>
        <v>0</v>
      </c>
      <c r="E7" s="23">
        <f>SUM(E8:E12)</f>
        <v>0</v>
      </c>
      <c r="F7" s="23">
        <f>SUM(F8:F12)</f>
        <v>43565</v>
      </c>
      <c r="G7" s="23">
        <f>SUM(G8:G12)</f>
        <v>0</v>
      </c>
      <c r="H7" s="24">
        <f>SUM(D7:G7)</f>
        <v>43565</v>
      </c>
    </row>
    <row r="8" spans="1:8" ht="16.5" x14ac:dyDescent="0.25">
      <c r="A8" s="41" t="s">
        <v>12</v>
      </c>
      <c r="B8" s="12" t="s">
        <v>13</v>
      </c>
      <c r="C8" s="40"/>
      <c r="D8" s="13">
        <v>0</v>
      </c>
      <c r="E8" s="13">
        <v>0</v>
      </c>
      <c r="F8" s="14">
        <v>43565</v>
      </c>
      <c r="G8" s="16">
        <v>0</v>
      </c>
      <c r="H8" s="15">
        <f t="shared" ref="H8:H23" si="0">SUM(D8:G8)</f>
        <v>43565</v>
      </c>
    </row>
    <row r="9" spans="1:8" ht="16.5" x14ac:dyDescent="0.25">
      <c r="A9" s="42"/>
      <c r="B9" s="12" t="s">
        <v>14</v>
      </c>
      <c r="C9" s="40"/>
      <c r="D9" s="13">
        <v>0</v>
      </c>
      <c r="E9" s="13">
        <v>0</v>
      </c>
      <c r="F9" s="13">
        <v>0</v>
      </c>
      <c r="G9" s="16">
        <v>0</v>
      </c>
      <c r="H9" s="15">
        <f t="shared" si="0"/>
        <v>0</v>
      </c>
    </row>
    <row r="10" spans="1:8" ht="16.5" x14ac:dyDescent="0.25">
      <c r="A10" s="42"/>
      <c r="B10" s="12" t="s">
        <v>15</v>
      </c>
      <c r="C10" s="40"/>
      <c r="D10" s="13">
        <v>0</v>
      </c>
      <c r="E10" s="13">
        <v>0</v>
      </c>
      <c r="F10" s="13">
        <v>0</v>
      </c>
      <c r="G10" s="16">
        <v>0</v>
      </c>
      <c r="H10" s="15">
        <f t="shared" si="0"/>
        <v>0</v>
      </c>
    </row>
    <row r="11" spans="1:8" ht="33" x14ac:dyDescent="0.25">
      <c r="A11" s="42"/>
      <c r="B11" s="12" t="s">
        <v>16</v>
      </c>
      <c r="C11" s="40"/>
      <c r="D11" s="13">
        <v>0</v>
      </c>
      <c r="E11" s="13">
        <v>0</v>
      </c>
      <c r="F11" s="13">
        <v>0</v>
      </c>
      <c r="G11" s="16">
        <v>0</v>
      </c>
      <c r="H11" s="15">
        <f t="shared" si="0"/>
        <v>0</v>
      </c>
    </row>
    <row r="12" spans="1:8" ht="16.5" x14ac:dyDescent="0.25">
      <c r="A12" s="52"/>
      <c r="B12" s="12" t="s">
        <v>17</v>
      </c>
      <c r="C12" s="40"/>
      <c r="D12" s="13">
        <v>0</v>
      </c>
      <c r="E12" s="13">
        <v>0</v>
      </c>
      <c r="F12" s="13"/>
      <c r="G12" s="16">
        <v>0</v>
      </c>
      <c r="H12" s="15">
        <f t="shared" si="0"/>
        <v>0</v>
      </c>
    </row>
    <row r="13" spans="1:8" ht="16.5" x14ac:dyDescent="0.25">
      <c r="A13" s="8">
        <v>2</v>
      </c>
      <c r="B13" s="9" t="s">
        <v>18</v>
      </c>
      <c r="C13" s="40" t="s">
        <v>11</v>
      </c>
      <c r="D13" s="10">
        <f>SUM(D14:D18)</f>
        <v>7312578</v>
      </c>
      <c r="E13" s="10">
        <f>SUM(E14:E18)</f>
        <v>0</v>
      </c>
      <c r="F13" s="10">
        <f>SUM(F14:F18)</f>
        <v>1298</v>
      </c>
      <c r="G13" s="10">
        <f>SUM(G14:G18)</f>
        <v>0</v>
      </c>
      <c r="H13" s="11">
        <f t="shared" si="0"/>
        <v>7313876</v>
      </c>
    </row>
    <row r="14" spans="1:8" ht="16.5" x14ac:dyDescent="0.25">
      <c r="A14" s="41" t="s">
        <v>12</v>
      </c>
      <c r="B14" s="12" t="s">
        <v>13</v>
      </c>
      <c r="C14" s="40"/>
      <c r="D14" s="14">
        <v>7312578</v>
      </c>
      <c r="E14" s="14">
        <v>0</v>
      </c>
      <c r="F14" s="14">
        <v>1298</v>
      </c>
      <c r="G14" s="14">
        <v>0</v>
      </c>
      <c r="H14" s="15">
        <f t="shared" si="0"/>
        <v>7313876</v>
      </c>
    </row>
    <row r="15" spans="1:8" ht="16.5" x14ac:dyDescent="0.25">
      <c r="A15" s="42"/>
      <c r="B15" s="12" t="s">
        <v>14</v>
      </c>
      <c r="C15" s="40"/>
      <c r="D15" s="14">
        <v>0</v>
      </c>
      <c r="E15" s="14">
        <v>0</v>
      </c>
      <c r="F15" s="14">
        <v>0</v>
      </c>
      <c r="G15" s="14">
        <v>0</v>
      </c>
      <c r="H15" s="15">
        <f t="shared" si="0"/>
        <v>0</v>
      </c>
    </row>
    <row r="16" spans="1:8" ht="16.5" x14ac:dyDescent="0.25">
      <c r="A16" s="42"/>
      <c r="B16" s="12" t="s">
        <v>15</v>
      </c>
      <c r="C16" s="40"/>
      <c r="D16" s="14">
        <v>0</v>
      </c>
      <c r="E16" s="14">
        <v>0</v>
      </c>
      <c r="F16" s="14">
        <v>0</v>
      </c>
      <c r="G16" s="14">
        <v>0</v>
      </c>
      <c r="H16" s="15">
        <f t="shared" si="0"/>
        <v>0</v>
      </c>
    </row>
    <row r="17" spans="1:8" ht="33" x14ac:dyDescent="0.25">
      <c r="A17" s="42"/>
      <c r="B17" s="12" t="s">
        <v>16</v>
      </c>
      <c r="C17" s="40"/>
      <c r="D17" s="14">
        <v>0</v>
      </c>
      <c r="E17" s="14">
        <v>0</v>
      </c>
      <c r="F17" s="14">
        <v>0</v>
      </c>
      <c r="G17" s="14">
        <v>0</v>
      </c>
      <c r="H17" s="15">
        <f t="shared" si="0"/>
        <v>0</v>
      </c>
    </row>
    <row r="18" spans="1:8" ht="16.5" x14ac:dyDescent="0.25">
      <c r="A18" s="52"/>
      <c r="B18" s="12" t="s">
        <v>17</v>
      </c>
      <c r="C18" s="40"/>
      <c r="D18" s="14"/>
      <c r="E18" s="14">
        <v>0</v>
      </c>
      <c r="F18" s="14">
        <v>0</v>
      </c>
      <c r="G18" s="14">
        <v>0</v>
      </c>
      <c r="H18" s="15">
        <f t="shared" si="0"/>
        <v>0</v>
      </c>
    </row>
    <row r="19" spans="1:8" ht="16.5" x14ac:dyDescent="0.25">
      <c r="A19" s="8">
        <v>3</v>
      </c>
      <c r="B19" s="9" t="s">
        <v>19</v>
      </c>
      <c r="C19" s="40" t="s">
        <v>11</v>
      </c>
      <c r="D19" s="10">
        <f>SUM(D20:D24)</f>
        <v>624788573</v>
      </c>
      <c r="E19" s="10">
        <f>SUM(E20:E24)</f>
        <v>0</v>
      </c>
      <c r="F19" s="10">
        <f>SUM(F20:F24)</f>
        <v>10541</v>
      </c>
      <c r="G19" s="10">
        <f>SUM(G20:G24)</f>
        <v>0</v>
      </c>
      <c r="H19" s="11">
        <f t="shared" si="0"/>
        <v>624799114</v>
      </c>
    </row>
    <row r="20" spans="1:8" ht="16.5" x14ac:dyDescent="0.25">
      <c r="A20" s="41" t="s">
        <v>12</v>
      </c>
      <c r="B20" s="12" t="s">
        <v>13</v>
      </c>
      <c r="C20" s="40"/>
      <c r="D20" s="14">
        <v>624561499</v>
      </c>
      <c r="E20" s="14">
        <v>0</v>
      </c>
      <c r="F20" s="14">
        <v>10541</v>
      </c>
      <c r="G20" s="14">
        <v>0</v>
      </c>
      <c r="H20" s="15">
        <f t="shared" si="0"/>
        <v>624572040</v>
      </c>
    </row>
    <row r="21" spans="1:8" ht="16.5" x14ac:dyDescent="0.25">
      <c r="A21" s="42"/>
      <c r="B21" s="12" t="s">
        <v>14</v>
      </c>
      <c r="C21" s="40"/>
      <c r="D21" s="14">
        <v>0</v>
      </c>
      <c r="E21" s="14">
        <v>0</v>
      </c>
      <c r="F21" s="14">
        <v>0</v>
      </c>
      <c r="G21" s="14">
        <v>0</v>
      </c>
      <c r="H21" s="15">
        <f t="shared" si="0"/>
        <v>0</v>
      </c>
    </row>
    <row r="22" spans="1:8" ht="16.5" x14ac:dyDescent="0.25">
      <c r="A22" s="42"/>
      <c r="B22" s="12" t="s">
        <v>15</v>
      </c>
      <c r="C22" s="40"/>
      <c r="D22" s="14">
        <v>0</v>
      </c>
      <c r="E22" s="14">
        <v>0</v>
      </c>
      <c r="F22" s="14">
        <v>0</v>
      </c>
      <c r="G22" s="14">
        <v>0</v>
      </c>
      <c r="H22" s="15">
        <f t="shared" si="0"/>
        <v>0</v>
      </c>
    </row>
    <row r="23" spans="1:8" ht="33" x14ac:dyDescent="0.25">
      <c r="A23" s="42"/>
      <c r="B23" s="12" t="s">
        <v>16</v>
      </c>
      <c r="C23" s="40"/>
      <c r="D23" s="14">
        <v>0</v>
      </c>
      <c r="E23" s="14">
        <v>0</v>
      </c>
      <c r="F23" s="14">
        <v>0</v>
      </c>
      <c r="G23" s="14">
        <v>0</v>
      </c>
      <c r="H23" s="15">
        <f t="shared" si="0"/>
        <v>0</v>
      </c>
    </row>
    <row r="24" spans="1:8" ht="16.5" x14ac:dyDescent="0.25">
      <c r="A24" s="43"/>
      <c r="B24" s="17" t="s">
        <v>17</v>
      </c>
      <c r="C24" s="40"/>
      <c r="D24" s="18">
        <v>227074</v>
      </c>
      <c r="E24" s="18">
        <v>0</v>
      </c>
      <c r="F24" s="18">
        <v>0</v>
      </c>
      <c r="G24" s="18">
        <v>0</v>
      </c>
      <c r="H24" s="25">
        <f>SUM(D24:G24)</f>
        <v>227074</v>
      </c>
    </row>
  </sheetData>
  <mergeCells count="12">
    <mergeCell ref="A1:H2"/>
    <mergeCell ref="C7:C12"/>
    <mergeCell ref="A8:A12"/>
    <mergeCell ref="C13:C18"/>
    <mergeCell ref="A14:A18"/>
    <mergeCell ref="D3:H3"/>
    <mergeCell ref="C19:C24"/>
    <mergeCell ref="A20:A24"/>
    <mergeCell ref="A6:B6"/>
    <mergeCell ref="A3:A4"/>
    <mergeCell ref="B3:B4"/>
    <mergeCell ref="C3:C4"/>
  </mergeCells>
  <pageMargins left="0.7" right="0.7" top="0.75" bottom="0.75" header="0.3" footer="0.3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4"/>
  <sheetViews>
    <sheetView view="pageBreakPreview" zoomScale="70" zoomScaleNormal="70" zoomScaleSheetLayoutView="70" workbookViewId="0">
      <selection activeCell="G8" sqref="G8"/>
    </sheetView>
  </sheetViews>
  <sheetFormatPr defaultRowHeight="15" x14ac:dyDescent="0.25"/>
  <cols>
    <col min="2" max="2" width="66.28515625" customWidth="1"/>
    <col min="4" max="4" width="18" customWidth="1"/>
    <col min="6" max="6" width="12.42578125" customWidth="1"/>
    <col min="7" max="7" width="17.42578125" customWidth="1"/>
    <col min="8" max="8" width="17.7109375" customWidth="1"/>
    <col min="10" max="10" width="47.140625" style="19" hidden="1" customWidth="1"/>
  </cols>
  <sheetData>
    <row r="1" spans="1:10" ht="27" customHeight="1" x14ac:dyDescent="0.25">
      <c r="A1" s="50" t="s">
        <v>0</v>
      </c>
      <c r="B1" s="50"/>
      <c r="C1" s="50"/>
      <c r="D1" s="50"/>
      <c r="E1" s="50"/>
      <c r="F1" s="50"/>
      <c r="G1" s="50"/>
      <c r="H1" s="50"/>
    </row>
    <row r="2" spans="1:10" ht="35.25" customHeight="1" x14ac:dyDescent="0.25">
      <c r="A2" s="51"/>
      <c r="B2" s="51"/>
      <c r="C2" s="51"/>
      <c r="D2" s="51"/>
      <c r="E2" s="51"/>
      <c r="F2" s="51"/>
      <c r="G2" s="51"/>
      <c r="H2" s="51"/>
    </row>
    <row r="3" spans="1:10" ht="16.5" customHeight="1" x14ac:dyDescent="0.25">
      <c r="A3" s="46" t="s">
        <v>1</v>
      </c>
      <c r="B3" s="48" t="s">
        <v>2</v>
      </c>
      <c r="C3" s="48" t="s">
        <v>3</v>
      </c>
      <c r="D3" s="53">
        <v>40725</v>
      </c>
      <c r="E3" s="54"/>
      <c r="F3" s="54"/>
      <c r="G3" s="54"/>
      <c r="H3" s="55"/>
    </row>
    <row r="4" spans="1:10" ht="16.5" x14ac:dyDescent="0.25">
      <c r="A4" s="47"/>
      <c r="B4" s="49"/>
      <c r="C4" s="49"/>
      <c r="D4" s="1" t="s">
        <v>4</v>
      </c>
      <c r="E4" s="1" t="s">
        <v>5</v>
      </c>
      <c r="F4" s="1" t="s">
        <v>6</v>
      </c>
      <c r="G4" s="1" t="s">
        <v>7</v>
      </c>
      <c r="H4" s="2" t="s">
        <v>8</v>
      </c>
    </row>
    <row r="5" spans="1:10" ht="16.5" x14ac:dyDescent="0.25">
      <c r="A5" s="4">
        <v>1</v>
      </c>
      <c r="B5" s="3">
        <v>2</v>
      </c>
      <c r="C5" s="3">
        <v>3</v>
      </c>
      <c r="D5" s="4">
        <v>4</v>
      </c>
      <c r="E5" s="4">
        <v>5</v>
      </c>
      <c r="F5" s="4">
        <v>6</v>
      </c>
      <c r="G5" s="4">
        <v>7</v>
      </c>
      <c r="H5" s="3">
        <v>8</v>
      </c>
      <c r="J5" s="20"/>
    </row>
    <row r="6" spans="1:10" ht="16.5" customHeight="1" x14ac:dyDescent="0.25">
      <c r="A6" s="44" t="s">
        <v>9</v>
      </c>
      <c r="B6" s="45"/>
      <c r="C6" s="5"/>
      <c r="D6" s="6"/>
      <c r="E6" s="6"/>
      <c r="F6" s="6"/>
      <c r="G6" s="6"/>
      <c r="H6" s="7"/>
    </row>
    <row r="7" spans="1:10" ht="16.5" customHeight="1" x14ac:dyDescent="0.25">
      <c r="A7" s="21">
        <v>1</v>
      </c>
      <c r="B7" s="22" t="s">
        <v>10</v>
      </c>
      <c r="C7" s="56" t="s">
        <v>11</v>
      </c>
      <c r="D7" s="23">
        <v>0</v>
      </c>
      <c r="E7" s="23">
        <v>0</v>
      </c>
      <c r="F7" s="23">
        <v>39639</v>
      </c>
      <c r="G7" s="23">
        <v>0</v>
      </c>
      <c r="H7" s="24">
        <f>SUM(D7:G7)</f>
        <v>39639</v>
      </c>
    </row>
    <row r="8" spans="1:10" ht="16.5" customHeight="1" x14ac:dyDescent="0.25">
      <c r="A8" s="41" t="s">
        <v>12</v>
      </c>
      <c r="B8" s="12" t="s">
        <v>13</v>
      </c>
      <c r="C8" s="57"/>
      <c r="D8" s="13">
        <v>0</v>
      </c>
      <c r="E8" s="13">
        <v>0</v>
      </c>
      <c r="F8" s="14">
        <v>39639</v>
      </c>
      <c r="G8" s="16">
        <v>0</v>
      </c>
      <c r="H8" s="15">
        <f t="shared" ref="H8:H23" si="0">SUM(D8:G8)</f>
        <v>39639</v>
      </c>
    </row>
    <row r="9" spans="1:10" ht="16.5" x14ac:dyDescent="0.25">
      <c r="A9" s="42"/>
      <c r="B9" s="12" t="s">
        <v>14</v>
      </c>
      <c r="C9" s="57"/>
      <c r="D9" s="13">
        <v>0</v>
      </c>
      <c r="E9" s="13">
        <v>0</v>
      </c>
      <c r="F9" s="13">
        <v>0</v>
      </c>
      <c r="G9" s="16">
        <v>0</v>
      </c>
      <c r="H9" s="15">
        <f t="shared" si="0"/>
        <v>0</v>
      </c>
    </row>
    <row r="10" spans="1:10" ht="16.5" x14ac:dyDescent="0.25">
      <c r="A10" s="42"/>
      <c r="B10" s="12" t="s">
        <v>15</v>
      </c>
      <c r="C10" s="57"/>
      <c r="D10" s="13">
        <v>0</v>
      </c>
      <c r="E10" s="13">
        <v>0</v>
      </c>
      <c r="F10" s="13">
        <v>0</v>
      </c>
      <c r="G10" s="16">
        <v>0</v>
      </c>
      <c r="H10" s="15">
        <f t="shared" si="0"/>
        <v>0</v>
      </c>
    </row>
    <row r="11" spans="1:10" ht="33" x14ac:dyDescent="0.25">
      <c r="A11" s="42"/>
      <c r="B11" s="12" t="s">
        <v>16</v>
      </c>
      <c r="C11" s="57"/>
      <c r="D11" s="13">
        <v>0</v>
      </c>
      <c r="E11" s="13">
        <v>0</v>
      </c>
      <c r="F11" s="13">
        <v>0</v>
      </c>
      <c r="G11" s="16">
        <v>0</v>
      </c>
      <c r="H11" s="15">
        <f t="shared" si="0"/>
        <v>0</v>
      </c>
    </row>
    <row r="12" spans="1:10" ht="16.5" x14ac:dyDescent="0.25">
      <c r="A12" s="52"/>
      <c r="B12" s="12" t="s">
        <v>17</v>
      </c>
      <c r="C12" s="58"/>
      <c r="D12" s="13">
        <v>0</v>
      </c>
      <c r="E12" s="13">
        <v>0</v>
      </c>
      <c r="F12" s="13"/>
      <c r="G12" s="16">
        <v>0</v>
      </c>
      <c r="H12" s="15">
        <f t="shared" si="0"/>
        <v>0</v>
      </c>
    </row>
    <row r="13" spans="1:10" ht="16.5" customHeight="1" x14ac:dyDescent="0.25">
      <c r="A13" s="8">
        <v>2</v>
      </c>
      <c r="B13" s="9" t="s">
        <v>18</v>
      </c>
      <c r="C13" s="56" t="s">
        <v>11</v>
      </c>
      <c r="D13" s="10">
        <v>8201216</v>
      </c>
      <c r="E13" s="10">
        <v>0</v>
      </c>
      <c r="F13" s="10">
        <v>1390</v>
      </c>
      <c r="G13" s="10">
        <v>0</v>
      </c>
      <c r="H13" s="11">
        <f t="shared" si="0"/>
        <v>8202606</v>
      </c>
      <c r="J13" s="19" t="s">
        <v>21</v>
      </c>
    </row>
    <row r="14" spans="1:10" ht="16.5" customHeight="1" x14ac:dyDescent="0.25">
      <c r="A14" s="41" t="s">
        <v>12</v>
      </c>
      <c r="B14" s="12" t="s">
        <v>13</v>
      </c>
      <c r="C14" s="57"/>
      <c r="D14" s="14">
        <v>7932579</v>
      </c>
      <c r="E14" s="14">
        <v>0</v>
      </c>
      <c r="F14" s="14">
        <v>1390</v>
      </c>
      <c r="G14" s="14">
        <v>0</v>
      </c>
      <c r="H14" s="15">
        <f t="shared" si="0"/>
        <v>7933969</v>
      </c>
    </row>
    <row r="15" spans="1:10" ht="16.5" x14ac:dyDescent="0.25">
      <c r="A15" s="42"/>
      <c r="B15" s="12" t="s">
        <v>14</v>
      </c>
      <c r="C15" s="57"/>
      <c r="D15" s="14">
        <v>0</v>
      </c>
      <c r="E15" s="14">
        <v>0</v>
      </c>
      <c r="F15" s="14">
        <v>0</v>
      </c>
      <c r="G15" s="14">
        <v>0</v>
      </c>
      <c r="H15" s="15">
        <f t="shared" si="0"/>
        <v>0</v>
      </c>
    </row>
    <row r="16" spans="1:10" ht="16.5" x14ac:dyDescent="0.25">
      <c r="A16" s="42"/>
      <c r="B16" s="12" t="s">
        <v>15</v>
      </c>
      <c r="C16" s="57"/>
      <c r="D16" s="14">
        <v>0</v>
      </c>
      <c r="E16" s="14">
        <v>0</v>
      </c>
      <c r="F16" s="14">
        <v>0</v>
      </c>
      <c r="G16" s="14">
        <v>0</v>
      </c>
      <c r="H16" s="15">
        <f t="shared" si="0"/>
        <v>0</v>
      </c>
    </row>
    <row r="17" spans="1:10" ht="33" x14ac:dyDescent="0.25">
      <c r="A17" s="42"/>
      <c r="B17" s="12" t="s">
        <v>16</v>
      </c>
      <c r="C17" s="57"/>
      <c r="D17" s="14">
        <v>0</v>
      </c>
      <c r="E17" s="14">
        <v>0</v>
      </c>
      <c r="F17" s="14">
        <v>0</v>
      </c>
      <c r="G17" s="14">
        <v>0</v>
      </c>
      <c r="H17" s="15">
        <f t="shared" si="0"/>
        <v>0</v>
      </c>
    </row>
    <row r="18" spans="1:10" ht="16.5" x14ac:dyDescent="0.25">
      <c r="A18" s="52"/>
      <c r="B18" s="12" t="s">
        <v>17</v>
      </c>
      <c r="C18" s="58"/>
      <c r="D18" s="14">
        <v>268637</v>
      </c>
      <c r="E18" s="14">
        <v>0</v>
      </c>
      <c r="F18" s="14">
        <v>0</v>
      </c>
      <c r="G18" s="14">
        <v>0</v>
      </c>
      <c r="H18" s="15">
        <f t="shared" si="0"/>
        <v>268637</v>
      </c>
    </row>
    <row r="19" spans="1:10" ht="16.5" customHeight="1" x14ac:dyDescent="0.25">
      <c r="A19" s="8">
        <v>3</v>
      </c>
      <c r="B19" s="9" t="s">
        <v>19</v>
      </c>
      <c r="C19" s="56" t="s">
        <v>11</v>
      </c>
      <c r="D19" s="10">
        <v>633700037</v>
      </c>
      <c r="E19" s="10">
        <v>0</v>
      </c>
      <c r="F19" s="10">
        <v>4752</v>
      </c>
      <c r="G19" s="10">
        <v>0</v>
      </c>
      <c r="H19" s="11">
        <f t="shared" si="0"/>
        <v>633704789</v>
      </c>
      <c r="J19" s="19" t="s">
        <v>20</v>
      </c>
    </row>
    <row r="20" spans="1:10" ht="16.5" customHeight="1" x14ac:dyDescent="0.25">
      <c r="A20" s="41" t="s">
        <v>12</v>
      </c>
      <c r="B20" s="12" t="s">
        <v>13</v>
      </c>
      <c r="C20" s="57"/>
      <c r="D20" s="14">
        <v>633483189</v>
      </c>
      <c r="E20" s="14"/>
      <c r="F20" s="14">
        <v>4752</v>
      </c>
      <c r="G20" s="14"/>
      <c r="H20" s="15">
        <f t="shared" si="0"/>
        <v>633487941</v>
      </c>
    </row>
    <row r="21" spans="1:10" ht="16.5" x14ac:dyDescent="0.25">
      <c r="A21" s="42"/>
      <c r="B21" s="12" t="s">
        <v>14</v>
      </c>
      <c r="C21" s="57"/>
      <c r="D21" s="14"/>
      <c r="E21" s="14"/>
      <c r="F21" s="14"/>
      <c r="G21" s="14"/>
      <c r="H21" s="15">
        <f t="shared" si="0"/>
        <v>0</v>
      </c>
    </row>
    <row r="22" spans="1:10" ht="16.5" x14ac:dyDescent="0.25">
      <c r="A22" s="42"/>
      <c r="B22" s="12" t="s">
        <v>15</v>
      </c>
      <c r="C22" s="57"/>
      <c r="D22" s="14"/>
      <c r="E22" s="14"/>
      <c r="F22" s="14"/>
      <c r="G22" s="14"/>
      <c r="H22" s="15">
        <f t="shared" si="0"/>
        <v>0</v>
      </c>
    </row>
    <row r="23" spans="1:10" ht="33" x14ac:dyDescent="0.25">
      <c r="A23" s="42"/>
      <c r="B23" s="12" t="s">
        <v>16</v>
      </c>
      <c r="C23" s="57"/>
      <c r="D23" s="14"/>
      <c r="E23" s="14"/>
      <c r="F23" s="14"/>
      <c r="G23" s="14"/>
      <c r="H23" s="15">
        <f t="shared" si="0"/>
        <v>0</v>
      </c>
    </row>
    <row r="24" spans="1:10" ht="16.5" x14ac:dyDescent="0.25">
      <c r="A24" s="43"/>
      <c r="B24" s="17" t="s">
        <v>17</v>
      </c>
      <c r="C24" s="58"/>
      <c r="D24" s="18">
        <v>216848</v>
      </c>
      <c r="E24" s="18"/>
      <c r="F24" s="18"/>
      <c r="G24" s="18"/>
      <c r="H24" s="25">
        <f>SUM(D24:G24)</f>
        <v>216848</v>
      </c>
    </row>
  </sheetData>
  <mergeCells count="12">
    <mergeCell ref="A1:H2"/>
    <mergeCell ref="C7:C12"/>
    <mergeCell ref="A8:A12"/>
    <mergeCell ref="C13:C18"/>
    <mergeCell ref="A14:A18"/>
    <mergeCell ref="D3:H3"/>
    <mergeCell ref="C19:C24"/>
    <mergeCell ref="A20:A24"/>
    <mergeCell ref="A6:B6"/>
    <mergeCell ref="A3:A4"/>
    <mergeCell ref="B3:B4"/>
    <mergeCell ref="C3:C4"/>
  </mergeCells>
  <pageMargins left="0.7" right="0.7" top="0.75" bottom="0.75" header="0.3" footer="0.3"/>
  <pageSetup paperSize="9"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9"/>
  <sheetViews>
    <sheetView view="pageBreakPreview" zoomScale="70" zoomScaleNormal="70" zoomScaleSheetLayoutView="70" workbookViewId="0">
      <selection activeCell="G8" sqref="G8"/>
    </sheetView>
  </sheetViews>
  <sheetFormatPr defaultRowHeight="15" x14ac:dyDescent="0.25"/>
  <cols>
    <col min="2" max="2" width="66.28515625" customWidth="1"/>
    <col min="4" max="4" width="18" customWidth="1"/>
    <col min="5" max="5" width="10.7109375" bestFit="1" customWidth="1"/>
    <col min="6" max="6" width="15.28515625" customWidth="1"/>
    <col min="7" max="7" width="17.42578125" customWidth="1"/>
    <col min="8" max="8" width="17.7109375" customWidth="1"/>
    <col min="10" max="10" width="47.140625" style="19" hidden="1" customWidth="1"/>
  </cols>
  <sheetData>
    <row r="1" spans="1:10" ht="27" customHeight="1" x14ac:dyDescent="0.25">
      <c r="A1" s="50" t="s">
        <v>0</v>
      </c>
      <c r="B1" s="50"/>
      <c r="C1" s="50"/>
      <c r="D1" s="50"/>
      <c r="E1" s="50"/>
      <c r="F1" s="50"/>
      <c r="G1" s="50"/>
      <c r="H1" s="50"/>
    </row>
    <row r="2" spans="1:10" ht="36" customHeight="1" x14ac:dyDescent="0.25">
      <c r="A2" s="51"/>
      <c r="B2" s="51"/>
      <c r="C2" s="51"/>
      <c r="D2" s="51"/>
      <c r="E2" s="51"/>
      <c r="F2" s="51"/>
      <c r="G2" s="51"/>
      <c r="H2" s="51"/>
    </row>
    <row r="3" spans="1:10" ht="16.5" x14ac:dyDescent="0.25">
      <c r="A3" s="46" t="s">
        <v>1</v>
      </c>
      <c r="B3" s="48" t="s">
        <v>2</v>
      </c>
      <c r="C3" s="48" t="s">
        <v>3</v>
      </c>
      <c r="D3" s="53">
        <v>40756</v>
      </c>
      <c r="E3" s="54"/>
      <c r="F3" s="54"/>
      <c r="G3" s="54"/>
      <c r="H3" s="55"/>
    </row>
    <row r="4" spans="1:10" ht="16.5" x14ac:dyDescent="0.25">
      <c r="A4" s="47"/>
      <c r="B4" s="49"/>
      <c r="C4" s="49"/>
      <c r="D4" s="1" t="s">
        <v>4</v>
      </c>
      <c r="E4" s="1" t="s">
        <v>5</v>
      </c>
      <c r="F4" s="1" t="s">
        <v>6</v>
      </c>
      <c r="G4" s="1" t="s">
        <v>7</v>
      </c>
      <c r="H4" s="2" t="s">
        <v>8</v>
      </c>
    </row>
    <row r="5" spans="1:10" ht="16.5" x14ac:dyDescent="0.25">
      <c r="A5" s="4">
        <v>1</v>
      </c>
      <c r="B5" s="3">
        <v>2</v>
      </c>
      <c r="C5" s="3">
        <v>3</v>
      </c>
      <c r="D5" s="4">
        <v>4</v>
      </c>
      <c r="E5" s="4">
        <v>5</v>
      </c>
      <c r="F5" s="4">
        <v>6</v>
      </c>
      <c r="G5" s="4">
        <v>7</v>
      </c>
      <c r="H5" s="3">
        <v>8</v>
      </c>
      <c r="J5" s="20"/>
    </row>
    <row r="6" spans="1:10" ht="16.5" x14ac:dyDescent="0.25">
      <c r="A6" s="44" t="s">
        <v>9</v>
      </c>
      <c r="B6" s="45"/>
      <c r="C6" s="5"/>
      <c r="D6" s="6"/>
      <c r="E6" s="6"/>
      <c r="F6" s="6"/>
      <c r="G6" s="6"/>
      <c r="H6" s="7"/>
    </row>
    <row r="7" spans="1:10" ht="16.5" x14ac:dyDescent="0.25">
      <c r="A7" s="21">
        <v>1</v>
      </c>
      <c r="B7" s="22" t="s">
        <v>10</v>
      </c>
      <c r="C7" s="40" t="s">
        <v>11</v>
      </c>
      <c r="D7" s="23">
        <f>SUM(D8:D12)</f>
        <v>0</v>
      </c>
      <c r="E7" s="23">
        <f>SUM(E8:E12)</f>
        <v>0</v>
      </c>
      <c r="F7" s="23">
        <f>SUM(F8:F12)</f>
        <v>40264</v>
      </c>
      <c r="G7" s="23">
        <f>SUM(G8:G12)</f>
        <v>0</v>
      </c>
      <c r="H7" s="24">
        <f>SUM(D7:G7)</f>
        <v>40264</v>
      </c>
    </row>
    <row r="8" spans="1:10" ht="16.5" x14ac:dyDescent="0.25">
      <c r="A8" s="41" t="s">
        <v>12</v>
      </c>
      <c r="B8" s="12" t="s">
        <v>13</v>
      </c>
      <c r="C8" s="40"/>
      <c r="D8" s="13">
        <v>0</v>
      </c>
      <c r="E8" s="13">
        <v>0</v>
      </c>
      <c r="F8" s="14">
        <v>40264</v>
      </c>
      <c r="G8" s="16">
        <v>0</v>
      </c>
      <c r="H8" s="15">
        <f t="shared" ref="H8:H23" si="0">SUM(D8:G8)</f>
        <v>40264</v>
      </c>
    </row>
    <row r="9" spans="1:10" ht="16.5" x14ac:dyDescent="0.25">
      <c r="A9" s="42"/>
      <c r="B9" s="12" t="s">
        <v>14</v>
      </c>
      <c r="C9" s="40"/>
      <c r="D9" s="13">
        <v>0</v>
      </c>
      <c r="E9" s="13">
        <v>0</v>
      </c>
      <c r="F9" s="13">
        <v>0</v>
      </c>
      <c r="G9" s="16">
        <v>0</v>
      </c>
      <c r="H9" s="15">
        <f t="shared" si="0"/>
        <v>0</v>
      </c>
    </row>
    <row r="10" spans="1:10" ht="16.5" x14ac:dyDescent="0.25">
      <c r="A10" s="42"/>
      <c r="B10" s="12" t="s">
        <v>15</v>
      </c>
      <c r="C10" s="40"/>
      <c r="D10" s="13">
        <v>0</v>
      </c>
      <c r="E10" s="13">
        <v>0</v>
      </c>
      <c r="F10" s="13">
        <v>0</v>
      </c>
      <c r="G10" s="16">
        <v>0</v>
      </c>
      <c r="H10" s="15">
        <f t="shared" si="0"/>
        <v>0</v>
      </c>
    </row>
    <row r="11" spans="1:10" ht="33" x14ac:dyDescent="0.25">
      <c r="A11" s="42"/>
      <c r="B11" s="12" t="s">
        <v>16</v>
      </c>
      <c r="C11" s="40"/>
      <c r="D11" s="13">
        <v>0</v>
      </c>
      <c r="E11" s="13">
        <v>0</v>
      </c>
      <c r="F11" s="13">
        <v>0</v>
      </c>
      <c r="G11" s="16">
        <v>0</v>
      </c>
      <c r="H11" s="15">
        <f t="shared" si="0"/>
        <v>0</v>
      </c>
    </row>
    <row r="12" spans="1:10" ht="16.5" x14ac:dyDescent="0.25">
      <c r="A12" s="52"/>
      <c r="B12" s="12" t="s">
        <v>17</v>
      </c>
      <c r="C12" s="40"/>
      <c r="D12" s="13">
        <v>0</v>
      </c>
      <c r="E12" s="13">
        <v>0</v>
      </c>
      <c r="F12" s="13"/>
      <c r="G12" s="16">
        <v>0</v>
      </c>
      <c r="H12" s="15">
        <f t="shared" si="0"/>
        <v>0</v>
      </c>
    </row>
    <row r="13" spans="1:10" ht="16.5" x14ac:dyDescent="0.25">
      <c r="A13" s="8">
        <v>2</v>
      </c>
      <c r="B13" s="9" t="s">
        <v>18</v>
      </c>
      <c r="C13" s="40" t="s">
        <v>11</v>
      </c>
      <c r="D13" s="10">
        <f>SUM(D14:D18)</f>
        <v>688578</v>
      </c>
      <c r="E13" s="10">
        <f>SUM(E14:E18)</f>
        <v>0</v>
      </c>
      <c r="F13" s="10">
        <f>SUM(F14:F18)</f>
        <v>5462801</v>
      </c>
      <c r="G13" s="10">
        <f>SUM(G14:G18)</f>
        <v>551072</v>
      </c>
      <c r="H13" s="11">
        <f t="shared" si="0"/>
        <v>6702451</v>
      </c>
    </row>
    <row r="14" spans="1:10" ht="16.5" x14ac:dyDescent="0.25">
      <c r="A14" s="41" t="s">
        <v>12</v>
      </c>
      <c r="B14" s="12" t="s">
        <v>13</v>
      </c>
      <c r="C14" s="40"/>
      <c r="D14" s="14">
        <f>572406+116172</f>
        <v>688578</v>
      </c>
      <c r="E14" s="14">
        <v>0</v>
      </c>
      <c r="F14" s="14">
        <f>532+634585+4458076+321339+1365</f>
        <v>5415897</v>
      </c>
      <c r="G14" s="14">
        <v>366848</v>
      </c>
      <c r="H14" s="15">
        <f t="shared" si="0"/>
        <v>6471323</v>
      </c>
      <c r="J14" s="19" t="s">
        <v>21</v>
      </c>
    </row>
    <row r="15" spans="1:10" ht="16.5" x14ac:dyDescent="0.25">
      <c r="A15" s="42"/>
      <c r="B15" s="12" t="s">
        <v>14</v>
      </c>
      <c r="C15" s="40"/>
      <c r="D15" s="14">
        <v>0</v>
      </c>
      <c r="E15" s="14">
        <v>0</v>
      </c>
      <c r="F15" s="14">
        <v>0</v>
      </c>
      <c r="G15" s="14">
        <v>0</v>
      </c>
      <c r="H15" s="15">
        <f t="shared" si="0"/>
        <v>0</v>
      </c>
    </row>
    <row r="16" spans="1:10" ht="16.5" x14ac:dyDescent="0.25">
      <c r="A16" s="42"/>
      <c r="B16" s="12" t="s">
        <v>15</v>
      </c>
      <c r="C16" s="40"/>
      <c r="D16" s="14">
        <v>0</v>
      </c>
      <c r="E16" s="14">
        <v>0</v>
      </c>
      <c r="F16" s="14">
        <v>0</v>
      </c>
      <c r="G16" s="14">
        <v>0</v>
      </c>
      <c r="H16" s="15">
        <f t="shared" si="0"/>
        <v>0</v>
      </c>
    </row>
    <row r="17" spans="1:10" ht="33" x14ac:dyDescent="0.25">
      <c r="A17" s="42"/>
      <c r="B17" s="12" t="s">
        <v>16</v>
      </c>
      <c r="C17" s="40"/>
      <c r="D17" s="14">
        <v>0</v>
      </c>
      <c r="E17" s="14">
        <v>0</v>
      </c>
      <c r="F17" s="14">
        <v>0</v>
      </c>
      <c r="G17" s="14">
        <v>0</v>
      </c>
      <c r="H17" s="15">
        <f t="shared" si="0"/>
        <v>0</v>
      </c>
    </row>
    <row r="18" spans="1:10" ht="16.5" x14ac:dyDescent="0.25">
      <c r="A18" s="52"/>
      <c r="B18" s="12" t="s">
        <v>17</v>
      </c>
      <c r="C18" s="40"/>
      <c r="D18" s="14">
        <v>0</v>
      </c>
      <c r="E18" s="14">
        <v>0</v>
      </c>
      <c r="F18" s="14">
        <f>12497+34407</f>
        <v>46904</v>
      </c>
      <c r="G18" s="14">
        <f>55622+128602</f>
        <v>184224</v>
      </c>
      <c r="H18" s="15">
        <f t="shared" si="0"/>
        <v>231128</v>
      </c>
    </row>
    <row r="19" spans="1:10" ht="16.5" x14ac:dyDescent="0.25">
      <c r="A19" s="8">
        <v>3</v>
      </c>
      <c r="B19" s="9" t="s">
        <v>19</v>
      </c>
      <c r="C19" s="40" t="s">
        <v>11</v>
      </c>
      <c r="D19" s="10">
        <f>SUM(D20:D24)</f>
        <v>644007278</v>
      </c>
      <c r="E19" s="10">
        <f>SUM(E20:E24)</f>
        <v>0</v>
      </c>
      <c r="F19" s="10">
        <f>SUM(F20:F24)</f>
        <v>0</v>
      </c>
      <c r="G19" s="10">
        <f>SUM(G20:G24)</f>
        <v>0</v>
      </c>
      <c r="H19" s="11">
        <f t="shared" si="0"/>
        <v>644007278</v>
      </c>
    </row>
    <row r="20" spans="1:10" ht="16.5" x14ac:dyDescent="0.25">
      <c r="A20" s="41" t="s">
        <v>12</v>
      </c>
      <c r="B20" s="12" t="s">
        <v>13</v>
      </c>
      <c r="C20" s="40"/>
      <c r="D20" s="14">
        <f>635331889+8404200</f>
        <v>643736089</v>
      </c>
      <c r="E20" s="14">
        <v>0</v>
      </c>
      <c r="F20" s="14">
        <v>0</v>
      </c>
      <c r="G20" s="14">
        <v>0</v>
      </c>
      <c r="H20" s="15">
        <f t="shared" si="0"/>
        <v>643736089</v>
      </c>
      <c r="J20" s="19" t="s">
        <v>20</v>
      </c>
    </row>
    <row r="21" spans="1:10" ht="16.5" x14ac:dyDescent="0.25">
      <c r="A21" s="42"/>
      <c r="B21" s="12" t="s">
        <v>14</v>
      </c>
      <c r="C21" s="40"/>
      <c r="D21" s="14">
        <v>0</v>
      </c>
      <c r="E21" s="14">
        <v>0</v>
      </c>
      <c r="F21" s="14">
        <v>0</v>
      </c>
      <c r="G21" s="14">
        <v>0</v>
      </c>
      <c r="H21" s="15">
        <f t="shared" si="0"/>
        <v>0</v>
      </c>
    </row>
    <row r="22" spans="1:10" ht="16.5" x14ac:dyDescent="0.25">
      <c r="A22" s="42"/>
      <c r="B22" s="12" t="s">
        <v>15</v>
      </c>
      <c r="C22" s="40"/>
      <c r="D22" s="14">
        <v>0</v>
      </c>
      <c r="E22" s="14">
        <v>0</v>
      </c>
      <c r="F22" s="14">
        <v>0</v>
      </c>
      <c r="G22" s="14">
        <v>0</v>
      </c>
      <c r="H22" s="15">
        <f t="shared" si="0"/>
        <v>0</v>
      </c>
    </row>
    <row r="23" spans="1:10" ht="33" x14ac:dyDescent="0.25">
      <c r="A23" s="42"/>
      <c r="B23" s="12" t="s">
        <v>16</v>
      </c>
      <c r="C23" s="40"/>
      <c r="D23" s="14">
        <v>0</v>
      </c>
      <c r="E23" s="14">
        <v>0</v>
      </c>
      <c r="F23" s="14">
        <v>0</v>
      </c>
      <c r="G23" s="14">
        <v>0</v>
      </c>
      <c r="H23" s="15">
        <f t="shared" si="0"/>
        <v>0</v>
      </c>
    </row>
    <row r="24" spans="1:10" ht="16.5" x14ac:dyDescent="0.25">
      <c r="A24" s="43"/>
      <c r="B24" s="17" t="s">
        <v>17</v>
      </c>
      <c r="C24" s="40"/>
      <c r="D24" s="14">
        <v>271189</v>
      </c>
      <c r="E24" s="14">
        <v>0</v>
      </c>
      <c r="F24" s="14">
        <v>0</v>
      </c>
      <c r="G24" s="14">
        <v>0</v>
      </c>
      <c r="H24" s="25">
        <f>SUM(D24:G24)</f>
        <v>271189</v>
      </c>
    </row>
    <row r="26" spans="1:10" x14ac:dyDescent="0.25">
      <c r="D26" s="26"/>
    </row>
    <row r="29" spans="1:10" x14ac:dyDescent="0.25">
      <c r="E29" s="32"/>
      <c r="F29" s="32"/>
    </row>
  </sheetData>
  <mergeCells count="12">
    <mergeCell ref="A1:H2"/>
    <mergeCell ref="C7:C12"/>
    <mergeCell ref="A8:A12"/>
    <mergeCell ref="C13:C18"/>
    <mergeCell ref="A14:A18"/>
    <mergeCell ref="D3:H3"/>
    <mergeCell ref="C19:C24"/>
    <mergeCell ref="A20:A24"/>
    <mergeCell ref="A6:B6"/>
    <mergeCell ref="A3:A4"/>
    <mergeCell ref="B3:B4"/>
    <mergeCell ref="C3:C4"/>
  </mergeCells>
  <pageMargins left="0.7" right="0.7" top="0.75" bottom="0.75" header="0.3" footer="0.3"/>
  <pageSetup paperSize="9" scale="5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40"/>
  <sheetViews>
    <sheetView view="pageBreakPreview" zoomScale="70" zoomScaleNormal="70" zoomScaleSheetLayoutView="70" workbookViewId="0">
      <selection activeCell="H7" activeCellId="2" sqref="H19 H13 H7"/>
    </sheetView>
  </sheetViews>
  <sheetFormatPr defaultRowHeight="15" x14ac:dyDescent="0.25"/>
  <cols>
    <col min="2" max="2" width="66.28515625" customWidth="1"/>
    <col min="4" max="4" width="18" customWidth="1"/>
    <col min="6" max="6" width="15.85546875" customWidth="1"/>
    <col min="7" max="7" width="17.42578125" customWidth="1"/>
    <col min="8" max="8" width="17.7109375" customWidth="1"/>
    <col min="10" max="10" width="47.140625" style="19" hidden="1" customWidth="1"/>
  </cols>
  <sheetData>
    <row r="1" spans="1:10" ht="27" customHeight="1" x14ac:dyDescent="0.25">
      <c r="A1" s="50" t="s">
        <v>0</v>
      </c>
      <c r="B1" s="50"/>
      <c r="C1" s="50"/>
      <c r="D1" s="50"/>
      <c r="E1" s="50"/>
      <c r="F1" s="50"/>
      <c r="G1" s="50"/>
      <c r="H1" s="50"/>
    </row>
    <row r="2" spans="1:10" ht="34.5" customHeight="1" x14ac:dyDescent="0.25">
      <c r="A2" s="51"/>
      <c r="B2" s="51"/>
      <c r="C2" s="51"/>
      <c r="D2" s="51"/>
      <c r="E2" s="51"/>
      <c r="F2" s="51"/>
      <c r="G2" s="51"/>
      <c r="H2" s="51"/>
    </row>
    <row r="3" spans="1:10" ht="16.5" x14ac:dyDescent="0.25">
      <c r="A3" s="46" t="s">
        <v>1</v>
      </c>
      <c r="B3" s="48" t="s">
        <v>2</v>
      </c>
      <c r="C3" s="48" t="s">
        <v>3</v>
      </c>
      <c r="D3" s="53">
        <v>40787</v>
      </c>
      <c r="E3" s="54"/>
      <c r="F3" s="54"/>
      <c r="G3" s="54"/>
      <c r="H3" s="55"/>
    </row>
    <row r="4" spans="1:10" ht="16.5" x14ac:dyDescent="0.25">
      <c r="A4" s="47"/>
      <c r="B4" s="49"/>
      <c r="C4" s="49"/>
      <c r="D4" s="1" t="s">
        <v>4</v>
      </c>
      <c r="E4" s="1" t="s">
        <v>5</v>
      </c>
      <c r="F4" s="1" t="s">
        <v>6</v>
      </c>
      <c r="G4" s="1" t="s">
        <v>7</v>
      </c>
      <c r="H4" s="2" t="s">
        <v>8</v>
      </c>
    </row>
    <row r="5" spans="1:10" ht="16.5" x14ac:dyDescent="0.25">
      <c r="A5" s="4">
        <v>1</v>
      </c>
      <c r="B5" s="3">
        <v>2</v>
      </c>
      <c r="C5" s="3">
        <v>3</v>
      </c>
      <c r="D5" s="4">
        <v>4</v>
      </c>
      <c r="E5" s="4">
        <v>5</v>
      </c>
      <c r="F5" s="4">
        <v>6</v>
      </c>
      <c r="G5" s="4">
        <v>7</v>
      </c>
      <c r="H5" s="3">
        <v>8</v>
      </c>
      <c r="J5" s="20"/>
    </row>
    <row r="6" spans="1:10" ht="16.5" x14ac:dyDescent="0.25">
      <c r="A6" s="44" t="s">
        <v>9</v>
      </c>
      <c r="B6" s="45"/>
      <c r="C6" s="5"/>
      <c r="D6" s="6"/>
      <c r="E6" s="6"/>
      <c r="F6" s="6"/>
      <c r="G6" s="6"/>
      <c r="H6" s="7"/>
    </row>
    <row r="7" spans="1:10" ht="16.5" x14ac:dyDescent="0.25">
      <c r="A7" s="21">
        <v>1</v>
      </c>
      <c r="B7" s="22" t="s">
        <v>10</v>
      </c>
      <c r="C7" s="40" t="s">
        <v>11</v>
      </c>
      <c r="D7" s="23">
        <f>SUM(D8:D12)</f>
        <v>0</v>
      </c>
      <c r="E7" s="23">
        <f t="shared" ref="E7:G7" si="0">SUM(E8:E12)</f>
        <v>0</v>
      </c>
      <c r="F7" s="23">
        <f t="shared" si="0"/>
        <v>40438</v>
      </c>
      <c r="G7" s="29">
        <f t="shared" si="0"/>
        <v>0</v>
      </c>
      <c r="H7" s="27">
        <f>SUM(D7:G7)</f>
        <v>40438</v>
      </c>
    </row>
    <row r="8" spans="1:10" ht="16.5" x14ac:dyDescent="0.25">
      <c r="A8" s="41" t="s">
        <v>12</v>
      </c>
      <c r="B8" s="12" t="s">
        <v>13</v>
      </c>
      <c r="C8" s="40"/>
      <c r="D8" s="13">
        <v>0</v>
      </c>
      <c r="E8" s="13">
        <v>0</v>
      </c>
      <c r="F8" s="14">
        <v>40438</v>
      </c>
      <c r="G8" s="16">
        <v>0</v>
      </c>
      <c r="H8" s="30">
        <f t="shared" ref="H8:H12" si="1">SUM(D8:G8)</f>
        <v>40438</v>
      </c>
    </row>
    <row r="9" spans="1:10" ht="16.5" x14ac:dyDescent="0.25">
      <c r="A9" s="42"/>
      <c r="B9" s="12" t="s">
        <v>14</v>
      </c>
      <c r="C9" s="40"/>
      <c r="D9" s="13">
        <v>0</v>
      </c>
      <c r="E9" s="13">
        <v>0</v>
      </c>
      <c r="F9" s="13">
        <v>0</v>
      </c>
      <c r="G9" s="16">
        <v>0</v>
      </c>
      <c r="H9" s="30">
        <f t="shared" si="1"/>
        <v>0</v>
      </c>
    </row>
    <row r="10" spans="1:10" ht="16.5" x14ac:dyDescent="0.25">
      <c r="A10" s="42"/>
      <c r="B10" s="12" t="s">
        <v>15</v>
      </c>
      <c r="C10" s="40"/>
      <c r="D10" s="13">
        <v>0</v>
      </c>
      <c r="E10" s="13">
        <v>0</v>
      </c>
      <c r="F10" s="13">
        <v>0</v>
      </c>
      <c r="G10" s="16">
        <v>0</v>
      </c>
      <c r="H10" s="30">
        <f t="shared" si="1"/>
        <v>0</v>
      </c>
    </row>
    <row r="11" spans="1:10" ht="33" x14ac:dyDescent="0.25">
      <c r="A11" s="42"/>
      <c r="B11" s="12" t="s">
        <v>16</v>
      </c>
      <c r="C11" s="40"/>
      <c r="D11" s="13">
        <v>0</v>
      </c>
      <c r="E11" s="13">
        <v>0</v>
      </c>
      <c r="F11" s="13">
        <v>0</v>
      </c>
      <c r="G11" s="16">
        <v>0</v>
      </c>
      <c r="H11" s="30">
        <f t="shared" si="1"/>
        <v>0</v>
      </c>
    </row>
    <row r="12" spans="1:10" ht="16.5" x14ac:dyDescent="0.25">
      <c r="A12" s="52"/>
      <c r="B12" s="12" t="s">
        <v>17</v>
      </c>
      <c r="C12" s="40"/>
      <c r="D12" s="13">
        <v>0</v>
      </c>
      <c r="E12" s="13">
        <v>0</v>
      </c>
      <c r="F12" s="13"/>
      <c r="G12" s="16">
        <v>0</v>
      </c>
      <c r="H12" s="30">
        <f t="shared" si="1"/>
        <v>0</v>
      </c>
    </row>
    <row r="13" spans="1:10" ht="16.5" x14ac:dyDescent="0.25">
      <c r="A13" s="8">
        <v>2</v>
      </c>
      <c r="B13" s="9" t="s">
        <v>18</v>
      </c>
      <c r="C13" s="40" t="s">
        <v>11</v>
      </c>
      <c r="D13" s="10">
        <f>SUM(D14:D18)</f>
        <v>687433</v>
      </c>
      <c r="E13" s="10">
        <f t="shared" ref="E13:G13" si="2">SUM(E14:E18)</f>
        <v>0</v>
      </c>
      <c r="F13" s="10">
        <f t="shared" si="2"/>
        <v>5423204</v>
      </c>
      <c r="G13" s="10">
        <f t="shared" si="2"/>
        <v>546983</v>
      </c>
      <c r="H13" s="28">
        <f t="shared" ref="H13:H24" si="3">SUM(D13:G13)</f>
        <v>6657620</v>
      </c>
      <c r="J13" s="19" t="s">
        <v>21</v>
      </c>
    </row>
    <row r="14" spans="1:10" ht="16.5" x14ac:dyDescent="0.25">
      <c r="A14" s="41" t="s">
        <v>12</v>
      </c>
      <c r="B14" s="12" t="s">
        <v>13</v>
      </c>
      <c r="C14" s="40"/>
      <c r="D14" s="14">
        <f>563809+123624</f>
        <v>687433</v>
      </c>
      <c r="E14" s="14">
        <v>0</v>
      </c>
      <c r="F14" s="14">
        <f>523+628645+4447234+292599+1322</f>
        <v>5370323</v>
      </c>
      <c r="G14" s="14">
        <v>357034</v>
      </c>
      <c r="H14" s="31">
        <f t="shared" si="3"/>
        <v>6414790</v>
      </c>
    </row>
    <row r="15" spans="1:10" ht="16.5" x14ac:dyDescent="0.25">
      <c r="A15" s="42"/>
      <c r="B15" s="12" t="s">
        <v>14</v>
      </c>
      <c r="C15" s="40"/>
      <c r="D15" s="14">
        <v>0</v>
      </c>
      <c r="E15" s="14">
        <v>0</v>
      </c>
      <c r="F15" s="14">
        <v>0</v>
      </c>
      <c r="G15" s="14">
        <v>0</v>
      </c>
      <c r="H15" s="31">
        <f t="shared" si="3"/>
        <v>0</v>
      </c>
      <c r="J15" s="33"/>
    </row>
    <row r="16" spans="1:10" ht="16.5" x14ac:dyDescent="0.25">
      <c r="A16" s="42"/>
      <c r="B16" s="12" t="s">
        <v>15</v>
      </c>
      <c r="C16" s="40"/>
      <c r="D16" s="14">
        <v>0</v>
      </c>
      <c r="E16" s="14">
        <v>0</v>
      </c>
      <c r="F16" s="14">
        <v>0</v>
      </c>
      <c r="G16" s="14">
        <v>0</v>
      </c>
      <c r="H16" s="31">
        <f t="shared" si="3"/>
        <v>0</v>
      </c>
    </row>
    <row r="17" spans="1:10" ht="33" x14ac:dyDescent="0.25">
      <c r="A17" s="42"/>
      <c r="B17" s="12" t="s">
        <v>16</v>
      </c>
      <c r="C17" s="40"/>
      <c r="D17" s="14">
        <v>0</v>
      </c>
      <c r="E17" s="14">
        <v>0</v>
      </c>
      <c r="F17" s="14">
        <v>0</v>
      </c>
      <c r="G17" s="14">
        <v>0</v>
      </c>
      <c r="H17" s="31">
        <f t="shared" si="3"/>
        <v>0</v>
      </c>
    </row>
    <row r="18" spans="1:10" ht="16.5" x14ac:dyDescent="0.25">
      <c r="A18" s="52"/>
      <c r="B18" s="12" t="s">
        <v>17</v>
      </c>
      <c r="C18" s="40"/>
      <c r="D18" s="14">
        <v>0</v>
      </c>
      <c r="E18" s="14">
        <v>0</v>
      </c>
      <c r="F18" s="14">
        <f>14168+38713</f>
        <v>52881</v>
      </c>
      <c r="G18" s="14">
        <f>56308+133641</f>
        <v>189949</v>
      </c>
      <c r="H18" s="31">
        <f t="shared" si="3"/>
        <v>242830</v>
      </c>
    </row>
    <row r="19" spans="1:10" ht="16.5" x14ac:dyDescent="0.25">
      <c r="A19" s="8">
        <v>3</v>
      </c>
      <c r="B19" s="9" t="s">
        <v>19</v>
      </c>
      <c r="C19" s="40" t="s">
        <v>11</v>
      </c>
      <c r="D19" s="10">
        <f>SUM(D20:D24)</f>
        <v>605210519</v>
      </c>
      <c r="E19" s="10">
        <f t="shared" ref="E19:G19" si="4">SUM(E20:E24)</f>
        <v>0</v>
      </c>
      <c r="F19" s="10">
        <f t="shared" si="4"/>
        <v>0</v>
      </c>
      <c r="G19" s="10">
        <f t="shared" si="4"/>
        <v>0</v>
      </c>
      <c r="H19" s="11">
        <f t="shared" si="3"/>
        <v>605210519</v>
      </c>
      <c r="J19" s="19" t="s">
        <v>20</v>
      </c>
    </row>
    <row r="20" spans="1:10" ht="16.5" x14ac:dyDescent="0.25">
      <c r="A20" s="41" t="s">
        <v>12</v>
      </c>
      <c r="B20" s="12" t="s">
        <v>13</v>
      </c>
      <c r="C20" s="40"/>
      <c r="D20" s="14">
        <f>596790976+8122823</f>
        <v>604913799</v>
      </c>
      <c r="E20" s="14"/>
      <c r="F20" s="14"/>
      <c r="G20" s="14"/>
      <c r="H20" s="30">
        <f t="shared" si="3"/>
        <v>604913799</v>
      </c>
    </row>
    <row r="21" spans="1:10" ht="16.5" x14ac:dyDescent="0.25">
      <c r="A21" s="42"/>
      <c r="B21" s="12" t="s">
        <v>14</v>
      </c>
      <c r="C21" s="40"/>
      <c r="D21" s="14"/>
      <c r="E21" s="14"/>
      <c r="F21" s="14"/>
      <c r="G21" s="14"/>
      <c r="H21" s="30">
        <f t="shared" si="3"/>
        <v>0</v>
      </c>
    </row>
    <row r="22" spans="1:10" ht="16.5" x14ac:dyDescent="0.25">
      <c r="A22" s="42"/>
      <c r="B22" s="12" t="s">
        <v>15</v>
      </c>
      <c r="C22" s="40"/>
      <c r="D22" s="14"/>
      <c r="E22" s="14"/>
      <c r="F22" s="14"/>
      <c r="G22" s="14"/>
      <c r="H22" s="30">
        <f t="shared" si="3"/>
        <v>0</v>
      </c>
    </row>
    <row r="23" spans="1:10" ht="33" x14ac:dyDescent="0.25">
      <c r="A23" s="42"/>
      <c r="B23" s="12" t="s">
        <v>16</v>
      </c>
      <c r="C23" s="40"/>
      <c r="D23" s="14"/>
      <c r="E23" s="14"/>
      <c r="F23" s="14"/>
      <c r="G23" s="14"/>
      <c r="H23" s="30">
        <f t="shared" si="3"/>
        <v>0</v>
      </c>
    </row>
    <row r="24" spans="1:10" ht="16.5" x14ac:dyDescent="0.25">
      <c r="A24" s="43"/>
      <c r="B24" s="17" t="s">
        <v>17</v>
      </c>
      <c r="C24" s="40"/>
      <c r="D24" s="18">
        <v>296720</v>
      </c>
      <c r="E24" s="18"/>
      <c r="F24" s="18"/>
      <c r="G24" s="18"/>
      <c r="H24" s="30">
        <f t="shared" si="3"/>
        <v>296720</v>
      </c>
    </row>
    <row r="28" spans="1:10" x14ac:dyDescent="0.25">
      <c r="G28" s="32"/>
      <c r="H28" s="32"/>
    </row>
    <row r="29" spans="1:10" x14ac:dyDescent="0.25">
      <c r="I29" s="34"/>
    </row>
    <row r="36" spans="7:7" x14ac:dyDescent="0.25">
      <c r="G36" s="26"/>
    </row>
    <row r="40" spans="7:7" x14ac:dyDescent="0.25">
      <c r="G40" s="32"/>
    </row>
  </sheetData>
  <mergeCells count="12">
    <mergeCell ref="A1:H2"/>
    <mergeCell ref="C7:C12"/>
    <mergeCell ref="A8:A12"/>
    <mergeCell ref="C13:C18"/>
    <mergeCell ref="A14:A18"/>
    <mergeCell ref="D3:H3"/>
    <mergeCell ref="C19:C24"/>
    <mergeCell ref="A20:A24"/>
    <mergeCell ref="A6:B6"/>
    <mergeCell ref="A3:A4"/>
    <mergeCell ref="B3:B4"/>
    <mergeCell ref="C3:C4"/>
  </mergeCells>
  <pageMargins left="0.7" right="0.7" top="0.75" bottom="0.75" header="0.3" footer="0.3"/>
  <pageSetup paperSize="9" scale="5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40"/>
  <sheetViews>
    <sheetView view="pageBreakPreview" zoomScale="70" zoomScaleNormal="70" zoomScaleSheetLayoutView="70" workbookViewId="0">
      <selection activeCell="G44" sqref="G44"/>
    </sheetView>
  </sheetViews>
  <sheetFormatPr defaultRowHeight="15" x14ac:dyDescent="0.25"/>
  <cols>
    <col min="2" max="2" width="66.28515625" customWidth="1"/>
    <col min="4" max="4" width="18" customWidth="1"/>
    <col min="6" max="6" width="15.85546875" customWidth="1"/>
    <col min="7" max="7" width="17.42578125" customWidth="1"/>
    <col min="8" max="8" width="17.7109375" customWidth="1"/>
    <col min="10" max="10" width="47.140625" style="19" hidden="1" customWidth="1"/>
  </cols>
  <sheetData>
    <row r="1" spans="1:10" ht="27" customHeight="1" x14ac:dyDescent="0.25">
      <c r="A1" s="50" t="s">
        <v>0</v>
      </c>
      <c r="B1" s="50"/>
      <c r="C1" s="50"/>
      <c r="D1" s="50"/>
      <c r="E1" s="50"/>
      <c r="F1" s="50"/>
      <c r="G1" s="50"/>
      <c r="H1" s="50"/>
    </row>
    <row r="2" spans="1:10" ht="34.5" customHeight="1" x14ac:dyDescent="0.25">
      <c r="A2" s="51"/>
      <c r="B2" s="51"/>
      <c r="C2" s="51"/>
      <c r="D2" s="51"/>
      <c r="E2" s="51"/>
      <c r="F2" s="51"/>
      <c r="G2" s="51"/>
      <c r="H2" s="51"/>
    </row>
    <row r="3" spans="1:10" ht="16.5" x14ac:dyDescent="0.25">
      <c r="A3" s="46" t="s">
        <v>1</v>
      </c>
      <c r="B3" s="48" t="s">
        <v>2</v>
      </c>
      <c r="C3" s="48" t="s">
        <v>3</v>
      </c>
      <c r="D3" s="53">
        <v>40817</v>
      </c>
      <c r="E3" s="54"/>
      <c r="F3" s="54"/>
      <c r="G3" s="54"/>
      <c r="H3" s="55"/>
    </row>
    <row r="4" spans="1:10" ht="16.5" x14ac:dyDescent="0.25">
      <c r="A4" s="47"/>
      <c r="B4" s="49"/>
      <c r="C4" s="49"/>
      <c r="D4" s="1" t="s">
        <v>4</v>
      </c>
      <c r="E4" s="1" t="s">
        <v>5</v>
      </c>
      <c r="F4" s="1" t="s">
        <v>6</v>
      </c>
      <c r="G4" s="1" t="s">
        <v>7</v>
      </c>
      <c r="H4" s="2" t="s">
        <v>8</v>
      </c>
    </row>
    <row r="5" spans="1:10" ht="16.5" x14ac:dyDescent="0.25">
      <c r="A5" s="4">
        <v>1</v>
      </c>
      <c r="B5" s="3">
        <v>2</v>
      </c>
      <c r="C5" s="3">
        <v>3</v>
      </c>
      <c r="D5" s="4">
        <v>4</v>
      </c>
      <c r="E5" s="4">
        <v>5</v>
      </c>
      <c r="F5" s="4">
        <v>6</v>
      </c>
      <c r="G5" s="4">
        <v>7</v>
      </c>
      <c r="H5" s="3">
        <v>8</v>
      </c>
      <c r="J5" s="20"/>
    </row>
    <row r="6" spans="1:10" ht="16.5" x14ac:dyDescent="0.25">
      <c r="A6" s="44" t="s">
        <v>9</v>
      </c>
      <c r="B6" s="45"/>
      <c r="C6" s="5"/>
      <c r="D6" s="6"/>
      <c r="E6" s="6"/>
      <c r="F6" s="6"/>
      <c r="G6" s="6"/>
      <c r="H6" s="7"/>
    </row>
    <row r="7" spans="1:10" ht="16.5" x14ac:dyDescent="0.25">
      <c r="A7" s="21">
        <v>1</v>
      </c>
      <c r="B7" s="22" t="s">
        <v>10</v>
      </c>
      <c r="C7" s="40" t="s">
        <v>11</v>
      </c>
      <c r="D7" s="23">
        <f>SUM(D8:D12)</f>
        <v>0</v>
      </c>
      <c r="E7" s="23">
        <f t="shared" ref="E7:G7" si="0">SUM(E8:E12)</f>
        <v>0</v>
      </c>
      <c r="F7" s="23">
        <f t="shared" si="0"/>
        <v>46938</v>
      </c>
      <c r="G7" s="29">
        <f t="shared" si="0"/>
        <v>0</v>
      </c>
      <c r="H7" s="27">
        <f>SUM(D7:G7)</f>
        <v>46938</v>
      </c>
    </row>
    <row r="8" spans="1:10" ht="16.5" x14ac:dyDescent="0.25">
      <c r="A8" s="41" t="s">
        <v>12</v>
      </c>
      <c r="B8" s="12" t="s">
        <v>13</v>
      </c>
      <c r="C8" s="40"/>
      <c r="D8" s="13">
        <v>0</v>
      </c>
      <c r="E8" s="13">
        <v>0</v>
      </c>
      <c r="F8" s="14">
        <v>46938</v>
      </c>
      <c r="G8" s="16">
        <v>0</v>
      </c>
      <c r="H8" s="30">
        <f t="shared" ref="H8:H24" si="1">SUM(D8:G8)</f>
        <v>46938</v>
      </c>
    </row>
    <row r="9" spans="1:10" ht="16.5" x14ac:dyDescent="0.25">
      <c r="A9" s="42"/>
      <c r="B9" s="12" t="s">
        <v>14</v>
      </c>
      <c r="C9" s="40"/>
      <c r="D9" s="13">
        <v>0</v>
      </c>
      <c r="E9" s="13">
        <v>0</v>
      </c>
      <c r="F9" s="13">
        <v>0</v>
      </c>
      <c r="G9" s="16">
        <v>0</v>
      </c>
      <c r="H9" s="30">
        <f t="shared" si="1"/>
        <v>0</v>
      </c>
    </row>
    <row r="10" spans="1:10" ht="16.5" x14ac:dyDescent="0.25">
      <c r="A10" s="42"/>
      <c r="B10" s="12" t="s">
        <v>15</v>
      </c>
      <c r="C10" s="40"/>
      <c r="D10" s="13">
        <v>0</v>
      </c>
      <c r="E10" s="13">
        <v>0</v>
      </c>
      <c r="F10" s="13">
        <v>0</v>
      </c>
      <c r="G10" s="16">
        <v>0</v>
      </c>
      <c r="H10" s="30">
        <f t="shared" si="1"/>
        <v>0</v>
      </c>
    </row>
    <row r="11" spans="1:10" ht="33" x14ac:dyDescent="0.25">
      <c r="A11" s="42"/>
      <c r="B11" s="12" t="s">
        <v>16</v>
      </c>
      <c r="C11" s="40"/>
      <c r="D11" s="13">
        <v>0</v>
      </c>
      <c r="E11" s="13">
        <v>0</v>
      </c>
      <c r="F11" s="13">
        <v>0</v>
      </c>
      <c r="G11" s="16">
        <v>0</v>
      </c>
      <c r="H11" s="30">
        <f t="shared" si="1"/>
        <v>0</v>
      </c>
    </row>
    <row r="12" spans="1:10" ht="16.5" x14ac:dyDescent="0.25">
      <c r="A12" s="52"/>
      <c r="B12" s="12" t="s">
        <v>17</v>
      </c>
      <c r="C12" s="40"/>
      <c r="D12" s="13">
        <v>0</v>
      </c>
      <c r="E12" s="13">
        <v>0</v>
      </c>
      <c r="F12" s="13"/>
      <c r="G12" s="16">
        <v>0</v>
      </c>
      <c r="H12" s="30">
        <f t="shared" si="1"/>
        <v>0</v>
      </c>
    </row>
    <row r="13" spans="1:10" ht="16.5" x14ac:dyDescent="0.25">
      <c r="A13" s="8">
        <v>2</v>
      </c>
      <c r="B13" s="9" t="s">
        <v>18</v>
      </c>
      <c r="C13" s="40" t="s">
        <v>11</v>
      </c>
      <c r="D13" s="10">
        <f>SUM(D14:D18)</f>
        <v>915796</v>
      </c>
      <c r="E13" s="10">
        <f t="shared" ref="E13:G13" si="2">SUM(E14:E18)</f>
        <v>0</v>
      </c>
      <c r="F13" s="10">
        <f t="shared" si="2"/>
        <v>6305866</v>
      </c>
      <c r="G13" s="10">
        <f t="shared" si="2"/>
        <v>590278</v>
      </c>
      <c r="H13" s="28">
        <f t="shared" si="1"/>
        <v>7811940</v>
      </c>
      <c r="J13" s="19" t="s">
        <v>21</v>
      </c>
    </row>
    <row r="14" spans="1:10" ht="16.5" x14ac:dyDescent="0.25">
      <c r="A14" s="41" t="s">
        <v>12</v>
      </c>
      <c r="B14" s="12" t="s">
        <v>13</v>
      </c>
      <c r="C14" s="40"/>
      <c r="D14" s="14">
        <f>167904+747892</f>
        <v>915796</v>
      </c>
      <c r="E14" s="14">
        <v>0</v>
      </c>
      <c r="F14" s="14">
        <f>5481315+768301+577</f>
        <v>6250193</v>
      </c>
      <c r="G14" s="14">
        <v>382715</v>
      </c>
      <c r="H14" s="31">
        <f t="shared" si="1"/>
        <v>7548704</v>
      </c>
    </row>
    <row r="15" spans="1:10" ht="16.5" x14ac:dyDescent="0.25">
      <c r="A15" s="42"/>
      <c r="B15" s="12" t="s">
        <v>14</v>
      </c>
      <c r="C15" s="40"/>
      <c r="D15" s="14">
        <v>0</v>
      </c>
      <c r="E15" s="14">
        <v>0</v>
      </c>
      <c r="F15" s="14">
        <v>0</v>
      </c>
      <c r="G15" s="14">
        <v>0</v>
      </c>
      <c r="H15" s="31">
        <f t="shared" si="1"/>
        <v>0</v>
      </c>
      <c r="J15" s="33"/>
    </row>
    <row r="16" spans="1:10" ht="16.5" x14ac:dyDescent="0.25">
      <c r="A16" s="42"/>
      <c r="B16" s="12" t="s">
        <v>15</v>
      </c>
      <c r="C16" s="40"/>
      <c r="D16" s="14">
        <v>0</v>
      </c>
      <c r="E16" s="14">
        <v>0</v>
      </c>
      <c r="F16" s="14">
        <v>0</v>
      </c>
      <c r="G16" s="14">
        <v>0</v>
      </c>
      <c r="H16" s="31">
        <f t="shared" si="1"/>
        <v>0</v>
      </c>
    </row>
    <row r="17" spans="1:10" ht="33" x14ac:dyDescent="0.25">
      <c r="A17" s="42"/>
      <c r="B17" s="12" t="s">
        <v>16</v>
      </c>
      <c r="C17" s="40"/>
      <c r="D17" s="14">
        <v>0</v>
      </c>
      <c r="E17" s="14">
        <v>0</v>
      </c>
      <c r="F17" s="14">
        <v>0</v>
      </c>
      <c r="G17" s="14">
        <v>0</v>
      </c>
      <c r="H17" s="31">
        <f t="shared" si="1"/>
        <v>0</v>
      </c>
    </row>
    <row r="18" spans="1:10" ht="16.5" x14ac:dyDescent="0.25">
      <c r="A18" s="52"/>
      <c r="B18" s="12" t="s">
        <v>17</v>
      </c>
      <c r="C18" s="40"/>
      <c r="D18" s="14">
        <v>0</v>
      </c>
      <c r="E18" s="14">
        <v>0</v>
      </c>
      <c r="F18" s="14">
        <f>41220+14453</f>
        <v>55673</v>
      </c>
      <c r="G18" s="14">
        <f>147595+59968</f>
        <v>207563</v>
      </c>
      <c r="H18" s="31">
        <f t="shared" si="1"/>
        <v>263236</v>
      </c>
    </row>
    <row r="19" spans="1:10" ht="16.5" x14ac:dyDescent="0.25">
      <c r="A19" s="8">
        <v>3</v>
      </c>
      <c r="B19" s="9" t="s">
        <v>19</v>
      </c>
      <c r="C19" s="40" t="s">
        <v>11</v>
      </c>
      <c r="D19" s="10">
        <f>SUM(D20:D24)</f>
        <v>645381965</v>
      </c>
      <c r="E19" s="10">
        <f t="shared" ref="E19:G19" si="3">SUM(E20:E24)</f>
        <v>0</v>
      </c>
      <c r="F19" s="10">
        <f t="shared" si="3"/>
        <v>0</v>
      </c>
      <c r="G19" s="10">
        <f t="shared" si="3"/>
        <v>0</v>
      </c>
      <c r="H19" s="11">
        <f t="shared" si="1"/>
        <v>645381965</v>
      </c>
      <c r="J19" s="19" t="s">
        <v>20</v>
      </c>
    </row>
    <row r="20" spans="1:10" ht="16.5" x14ac:dyDescent="0.25">
      <c r="A20" s="41" t="s">
        <v>12</v>
      </c>
      <c r="B20" s="12" t="s">
        <v>13</v>
      </c>
      <c r="C20" s="40"/>
      <c r="D20" s="14">
        <f>636026905+9066914</f>
        <v>645093819</v>
      </c>
      <c r="E20" s="14"/>
      <c r="F20" s="14"/>
      <c r="G20" s="14"/>
      <c r="H20" s="30">
        <f t="shared" si="1"/>
        <v>645093819</v>
      </c>
    </row>
    <row r="21" spans="1:10" ht="16.5" x14ac:dyDescent="0.25">
      <c r="A21" s="42"/>
      <c r="B21" s="12" t="s">
        <v>14</v>
      </c>
      <c r="C21" s="40"/>
      <c r="D21" s="14"/>
      <c r="E21" s="14"/>
      <c r="F21" s="14"/>
      <c r="G21" s="14"/>
      <c r="H21" s="30">
        <f t="shared" si="1"/>
        <v>0</v>
      </c>
    </row>
    <row r="22" spans="1:10" ht="16.5" x14ac:dyDescent="0.25">
      <c r="A22" s="42"/>
      <c r="B22" s="12" t="s">
        <v>15</v>
      </c>
      <c r="C22" s="40"/>
      <c r="D22" s="14"/>
      <c r="E22" s="14"/>
      <c r="F22" s="14"/>
      <c r="G22" s="14"/>
      <c r="H22" s="30">
        <f t="shared" si="1"/>
        <v>0</v>
      </c>
    </row>
    <row r="23" spans="1:10" ht="33" x14ac:dyDescent="0.25">
      <c r="A23" s="42"/>
      <c r="B23" s="12" t="s">
        <v>16</v>
      </c>
      <c r="C23" s="40"/>
      <c r="D23" s="14"/>
      <c r="E23" s="14"/>
      <c r="F23" s="14"/>
      <c r="G23" s="14"/>
      <c r="H23" s="30">
        <f t="shared" si="1"/>
        <v>0</v>
      </c>
    </row>
    <row r="24" spans="1:10" ht="16.5" x14ac:dyDescent="0.25">
      <c r="A24" s="43"/>
      <c r="B24" s="17" t="s">
        <v>17</v>
      </c>
      <c r="C24" s="40"/>
      <c r="D24" s="18">
        <v>288146</v>
      </c>
      <c r="E24" s="18"/>
      <c r="F24" s="18"/>
      <c r="G24" s="18"/>
      <c r="H24" s="30">
        <f t="shared" si="1"/>
        <v>288146</v>
      </c>
    </row>
    <row r="28" spans="1:10" x14ac:dyDescent="0.25">
      <c r="G28" s="32"/>
      <c r="H28" s="32"/>
    </row>
    <row r="29" spans="1:10" x14ac:dyDescent="0.25">
      <c r="H29" s="32"/>
      <c r="I29" s="34"/>
    </row>
    <row r="36" spans="7:7" x14ac:dyDescent="0.25">
      <c r="G36" s="26"/>
    </row>
    <row r="40" spans="7:7" x14ac:dyDescent="0.25">
      <c r="G40" s="32"/>
    </row>
  </sheetData>
  <mergeCells count="12">
    <mergeCell ref="C7:C12"/>
    <mergeCell ref="A8:A12"/>
    <mergeCell ref="C13:C18"/>
    <mergeCell ref="A14:A18"/>
    <mergeCell ref="C19:C24"/>
    <mergeCell ref="A20:A24"/>
    <mergeCell ref="A6:B6"/>
    <mergeCell ref="A1:H2"/>
    <mergeCell ref="A3:A4"/>
    <mergeCell ref="B3:B4"/>
    <mergeCell ref="C3:C4"/>
    <mergeCell ref="D3:H3"/>
  </mergeCells>
  <pageMargins left="0.7" right="0.7" top="0.75" bottom="0.75" header="0.3" footer="0.3"/>
  <pageSetup paperSize="9" scale="5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40"/>
  <sheetViews>
    <sheetView view="pageBreakPreview" zoomScale="70" zoomScaleNormal="70" zoomScaleSheetLayoutView="70" workbookViewId="0">
      <selection activeCell="H24" sqref="D7:H24"/>
    </sheetView>
  </sheetViews>
  <sheetFormatPr defaultRowHeight="15" x14ac:dyDescent="0.25"/>
  <cols>
    <col min="2" max="2" width="66.28515625" customWidth="1"/>
    <col min="4" max="4" width="18" customWidth="1"/>
    <col min="6" max="6" width="15.85546875" customWidth="1"/>
    <col min="7" max="7" width="17.42578125" customWidth="1"/>
    <col min="8" max="8" width="17.7109375" customWidth="1"/>
    <col min="10" max="10" width="47.140625" style="19" hidden="1" customWidth="1"/>
  </cols>
  <sheetData>
    <row r="1" spans="1:10" ht="27" customHeight="1" x14ac:dyDescent="0.25">
      <c r="A1" s="50" t="s">
        <v>0</v>
      </c>
      <c r="B1" s="50"/>
      <c r="C1" s="50"/>
      <c r="D1" s="50"/>
      <c r="E1" s="50"/>
      <c r="F1" s="50"/>
      <c r="G1" s="50"/>
      <c r="H1" s="50"/>
    </row>
    <row r="2" spans="1:10" ht="34.5" customHeight="1" x14ac:dyDescent="0.25">
      <c r="A2" s="51"/>
      <c r="B2" s="51"/>
      <c r="C2" s="51"/>
      <c r="D2" s="51"/>
      <c r="E2" s="51"/>
      <c r="F2" s="51"/>
      <c r="G2" s="51"/>
      <c r="H2" s="51"/>
    </row>
    <row r="3" spans="1:10" ht="16.5" x14ac:dyDescent="0.25">
      <c r="A3" s="46" t="s">
        <v>1</v>
      </c>
      <c r="B3" s="48" t="s">
        <v>2</v>
      </c>
      <c r="C3" s="48" t="s">
        <v>3</v>
      </c>
      <c r="D3" s="53">
        <v>40848</v>
      </c>
      <c r="E3" s="54"/>
      <c r="F3" s="54"/>
      <c r="G3" s="54"/>
      <c r="H3" s="55"/>
    </row>
    <row r="4" spans="1:10" ht="16.5" x14ac:dyDescent="0.25">
      <c r="A4" s="47"/>
      <c r="B4" s="49"/>
      <c r="C4" s="49"/>
      <c r="D4" s="1" t="s">
        <v>4</v>
      </c>
      <c r="E4" s="1" t="s">
        <v>5</v>
      </c>
      <c r="F4" s="1" t="s">
        <v>6</v>
      </c>
      <c r="G4" s="1" t="s">
        <v>7</v>
      </c>
      <c r="H4" s="2" t="s">
        <v>8</v>
      </c>
    </row>
    <row r="5" spans="1:10" ht="16.5" x14ac:dyDescent="0.25">
      <c r="A5" s="4">
        <v>1</v>
      </c>
      <c r="B5" s="3">
        <v>2</v>
      </c>
      <c r="C5" s="3">
        <v>3</v>
      </c>
      <c r="D5" s="4">
        <v>4</v>
      </c>
      <c r="E5" s="4">
        <v>5</v>
      </c>
      <c r="F5" s="4">
        <v>6</v>
      </c>
      <c r="G5" s="4">
        <v>7</v>
      </c>
      <c r="H5" s="3">
        <v>8</v>
      </c>
      <c r="J5" s="20"/>
    </row>
    <row r="6" spans="1:10" ht="16.5" x14ac:dyDescent="0.25">
      <c r="A6" s="44" t="s">
        <v>9</v>
      </c>
      <c r="B6" s="45"/>
      <c r="C6" s="5"/>
      <c r="D6" s="6"/>
      <c r="E6" s="6"/>
      <c r="F6" s="6"/>
      <c r="G6" s="6"/>
      <c r="H6" s="7"/>
    </row>
    <row r="7" spans="1:10" ht="16.5" x14ac:dyDescent="0.25">
      <c r="A7" s="21">
        <v>1</v>
      </c>
      <c r="B7" s="22" t="s">
        <v>10</v>
      </c>
      <c r="C7" s="40" t="s">
        <v>11</v>
      </c>
      <c r="D7" s="23">
        <f>SUM(D8:D12)</f>
        <v>0</v>
      </c>
      <c r="E7" s="23">
        <f t="shared" ref="E7:G7" si="0">SUM(E8:E12)</f>
        <v>0</v>
      </c>
      <c r="F7" s="23">
        <f t="shared" si="0"/>
        <v>75036</v>
      </c>
      <c r="G7" s="29">
        <f t="shared" si="0"/>
        <v>0</v>
      </c>
      <c r="H7" s="27">
        <f>SUM(D7:G7)</f>
        <v>75036</v>
      </c>
    </row>
    <row r="8" spans="1:10" ht="16.5" x14ac:dyDescent="0.25">
      <c r="A8" s="41" t="s">
        <v>12</v>
      </c>
      <c r="B8" s="12" t="s">
        <v>13</v>
      </c>
      <c r="C8" s="40"/>
      <c r="D8" s="13">
        <v>0</v>
      </c>
      <c r="E8" s="13">
        <v>0</v>
      </c>
      <c r="F8" s="14">
        <v>75036</v>
      </c>
      <c r="G8" s="16">
        <v>0</v>
      </c>
      <c r="H8" s="30">
        <f t="shared" ref="H8:H24" si="1">SUM(D8:G8)</f>
        <v>75036</v>
      </c>
    </row>
    <row r="9" spans="1:10" ht="16.5" x14ac:dyDescent="0.25">
      <c r="A9" s="42"/>
      <c r="B9" s="12" t="s">
        <v>14</v>
      </c>
      <c r="C9" s="40"/>
      <c r="D9" s="13">
        <v>0</v>
      </c>
      <c r="E9" s="13">
        <v>0</v>
      </c>
      <c r="F9" s="13">
        <v>0</v>
      </c>
      <c r="G9" s="16">
        <v>0</v>
      </c>
      <c r="H9" s="30">
        <f t="shared" si="1"/>
        <v>0</v>
      </c>
    </row>
    <row r="10" spans="1:10" ht="16.5" x14ac:dyDescent="0.25">
      <c r="A10" s="42"/>
      <c r="B10" s="12" t="s">
        <v>15</v>
      </c>
      <c r="C10" s="40"/>
      <c r="D10" s="13">
        <v>0</v>
      </c>
      <c r="E10" s="13">
        <v>0</v>
      </c>
      <c r="F10" s="13">
        <v>0</v>
      </c>
      <c r="G10" s="16">
        <v>0</v>
      </c>
      <c r="H10" s="30">
        <f t="shared" si="1"/>
        <v>0</v>
      </c>
    </row>
    <row r="11" spans="1:10" ht="33" x14ac:dyDescent="0.25">
      <c r="A11" s="42"/>
      <c r="B11" s="12" t="s">
        <v>16</v>
      </c>
      <c r="C11" s="40"/>
      <c r="D11" s="13">
        <v>0</v>
      </c>
      <c r="E11" s="13">
        <v>0</v>
      </c>
      <c r="F11" s="13">
        <v>0</v>
      </c>
      <c r="G11" s="16">
        <v>0</v>
      </c>
      <c r="H11" s="30">
        <f t="shared" si="1"/>
        <v>0</v>
      </c>
    </row>
    <row r="12" spans="1:10" ht="16.5" x14ac:dyDescent="0.25">
      <c r="A12" s="52"/>
      <c r="B12" s="12" t="s">
        <v>17</v>
      </c>
      <c r="C12" s="40"/>
      <c r="D12" s="13">
        <v>0</v>
      </c>
      <c r="E12" s="13">
        <v>0</v>
      </c>
      <c r="F12" s="13"/>
      <c r="G12" s="16">
        <v>0</v>
      </c>
      <c r="H12" s="30">
        <f t="shared" si="1"/>
        <v>0</v>
      </c>
    </row>
    <row r="13" spans="1:10" ht="16.5" x14ac:dyDescent="0.25">
      <c r="A13" s="8">
        <v>2</v>
      </c>
      <c r="B13" s="9" t="s">
        <v>18</v>
      </c>
      <c r="C13" s="40" t="s">
        <v>11</v>
      </c>
      <c r="D13" s="10">
        <f>SUM(D14:D18)</f>
        <v>1075568</v>
      </c>
      <c r="E13" s="10">
        <f t="shared" ref="E13:G13" si="2">SUM(E14:E18)</f>
        <v>0</v>
      </c>
      <c r="F13" s="10">
        <f t="shared" si="2"/>
        <v>7370909</v>
      </c>
      <c r="G13" s="10">
        <f t="shared" si="2"/>
        <v>654084</v>
      </c>
      <c r="H13" s="28">
        <f t="shared" si="1"/>
        <v>9100561</v>
      </c>
      <c r="J13" s="19" t="s">
        <v>21</v>
      </c>
    </row>
    <row r="14" spans="1:10" ht="16.5" x14ac:dyDescent="0.25">
      <c r="A14" s="41" t="s">
        <v>12</v>
      </c>
      <c r="B14" s="12" t="s">
        <v>13</v>
      </c>
      <c r="C14" s="40"/>
      <c r="D14" s="14">
        <f>869576+205992</f>
        <v>1075568</v>
      </c>
      <c r="E14" s="14">
        <v>0</v>
      </c>
      <c r="F14" s="14">
        <f>851+1016733+5989024+312886</f>
        <v>7319494</v>
      </c>
      <c r="G14" s="14">
        <v>434174</v>
      </c>
      <c r="H14" s="31">
        <f t="shared" si="1"/>
        <v>8829236</v>
      </c>
    </row>
    <row r="15" spans="1:10" ht="16.5" x14ac:dyDescent="0.25">
      <c r="A15" s="42"/>
      <c r="B15" s="12" t="s">
        <v>14</v>
      </c>
      <c r="C15" s="40"/>
      <c r="D15" s="14">
        <v>0</v>
      </c>
      <c r="E15" s="14">
        <v>0</v>
      </c>
      <c r="F15" s="14">
        <v>0</v>
      </c>
      <c r="G15" s="14">
        <v>0</v>
      </c>
      <c r="H15" s="31">
        <f t="shared" si="1"/>
        <v>0</v>
      </c>
      <c r="J15" s="33"/>
    </row>
    <row r="16" spans="1:10" ht="16.5" x14ac:dyDescent="0.25">
      <c r="A16" s="42"/>
      <c r="B16" s="12" t="s">
        <v>15</v>
      </c>
      <c r="C16" s="40"/>
      <c r="D16" s="14">
        <v>0</v>
      </c>
      <c r="E16" s="14">
        <v>0</v>
      </c>
      <c r="F16" s="14">
        <v>0</v>
      </c>
      <c r="G16" s="14">
        <v>0</v>
      </c>
      <c r="H16" s="31">
        <f t="shared" si="1"/>
        <v>0</v>
      </c>
    </row>
    <row r="17" spans="1:10" ht="33" x14ac:dyDescent="0.25">
      <c r="A17" s="42"/>
      <c r="B17" s="12" t="s">
        <v>16</v>
      </c>
      <c r="C17" s="40"/>
      <c r="D17" s="14">
        <v>0</v>
      </c>
      <c r="E17" s="14">
        <v>0</v>
      </c>
      <c r="F17" s="14">
        <v>0</v>
      </c>
      <c r="G17" s="14">
        <v>0</v>
      </c>
      <c r="H17" s="31">
        <f t="shared" si="1"/>
        <v>0</v>
      </c>
    </row>
    <row r="18" spans="1:10" ht="16.5" x14ac:dyDescent="0.25">
      <c r="A18" s="52"/>
      <c r="B18" s="12" t="s">
        <v>17</v>
      </c>
      <c r="C18" s="40"/>
      <c r="D18" s="14">
        <v>0</v>
      </c>
      <c r="E18" s="14">
        <v>0</v>
      </c>
      <c r="F18" s="14">
        <f>12796+38619</f>
        <v>51415</v>
      </c>
      <c r="G18" s="14">
        <f>62484+157426</f>
        <v>219910</v>
      </c>
      <c r="H18" s="31">
        <f t="shared" si="1"/>
        <v>271325</v>
      </c>
    </row>
    <row r="19" spans="1:10" ht="16.5" x14ac:dyDescent="0.25">
      <c r="A19" s="8">
        <v>3</v>
      </c>
      <c r="B19" s="9" t="s">
        <v>19</v>
      </c>
      <c r="C19" s="40" t="s">
        <v>11</v>
      </c>
      <c r="D19" s="10">
        <f>SUM(D20:D24)</f>
        <v>648301473</v>
      </c>
      <c r="E19" s="10">
        <f t="shared" ref="E19:G19" si="3">SUM(E20:E24)</f>
        <v>0</v>
      </c>
      <c r="F19" s="10">
        <f t="shared" si="3"/>
        <v>0</v>
      </c>
      <c r="G19" s="10">
        <f t="shared" si="3"/>
        <v>0</v>
      </c>
      <c r="H19" s="11">
        <f t="shared" si="1"/>
        <v>648301473</v>
      </c>
      <c r="J19" s="19" t="s">
        <v>20</v>
      </c>
    </row>
    <row r="20" spans="1:10" ht="16.5" x14ac:dyDescent="0.25">
      <c r="A20" s="41" t="s">
        <v>12</v>
      </c>
      <c r="B20" s="12" t="s">
        <v>13</v>
      </c>
      <c r="C20" s="40"/>
      <c r="D20" s="14">
        <f>637964604+10050513</f>
        <v>648015117</v>
      </c>
      <c r="E20" s="14"/>
      <c r="F20" s="14"/>
      <c r="G20" s="14"/>
      <c r="H20" s="30">
        <f t="shared" si="1"/>
        <v>648015117</v>
      </c>
    </row>
    <row r="21" spans="1:10" ht="16.5" x14ac:dyDescent="0.25">
      <c r="A21" s="42"/>
      <c r="B21" s="12" t="s">
        <v>14</v>
      </c>
      <c r="C21" s="40"/>
      <c r="D21" s="14"/>
      <c r="E21" s="14"/>
      <c r="F21" s="14"/>
      <c r="G21" s="14"/>
      <c r="H21" s="30">
        <f t="shared" si="1"/>
        <v>0</v>
      </c>
    </row>
    <row r="22" spans="1:10" ht="16.5" x14ac:dyDescent="0.25">
      <c r="A22" s="42"/>
      <c r="B22" s="12" t="s">
        <v>15</v>
      </c>
      <c r="C22" s="40"/>
      <c r="D22" s="14"/>
      <c r="E22" s="14"/>
      <c r="F22" s="14"/>
      <c r="G22" s="14"/>
      <c r="H22" s="30">
        <f t="shared" si="1"/>
        <v>0</v>
      </c>
    </row>
    <row r="23" spans="1:10" ht="33" x14ac:dyDescent="0.25">
      <c r="A23" s="42"/>
      <c r="B23" s="12" t="s">
        <v>16</v>
      </c>
      <c r="C23" s="40"/>
      <c r="D23" s="14"/>
      <c r="E23" s="14"/>
      <c r="F23" s="14"/>
      <c r="G23" s="14"/>
      <c r="H23" s="30">
        <f t="shared" si="1"/>
        <v>0</v>
      </c>
    </row>
    <row r="24" spans="1:10" ht="16.5" x14ac:dyDescent="0.25">
      <c r="A24" s="43"/>
      <c r="B24" s="17" t="s">
        <v>17</v>
      </c>
      <c r="C24" s="40"/>
      <c r="D24" s="18">
        <v>286356</v>
      </c>
      <c r="E24" s="18"/>
      <c r="F24" s="18"/>
      <c r="G24" s="18"/>
      <c r="H24" s="30">
        <f t="shared" si="1"/>
        <v>286356</v>
      </c>
    </row>
    <row r="26" spans="1:10" s="35" customFormat="1" ht="12.75" customHeight="1" x14ac:dyDescent="0.35">
      <c r="J26" s="36"/>
    </row>
    <row r="27" spans="1:10" s="35" customFormat="1" ht="23.25" x14ac:dyDescent="0.35">
      <c r="J27" s="36"/>
    </row>
    <row r="28" spans="1:10" s="35" customFormat="1" ht="23.25" x14ac:dyDescent="0.35">
      <c r="G28" s="37"/>
      <c r="H28" s="37"/>
      <c r="J28" s="36"/>
    </row>
    <row r="29" spans="1:10" s="35" customFormat="1" ht="23.25" x14ac:dyDescent="0.35">
      <c r="I29" s="38"/>
      <c r="J29" s="36"/>
    </row>
    <row r="30" spans="1:10" s="35" customFormat="1" ht="23.25" x14ac:dyDescent="0.35">
      <c r="H30" s="37"/>
      <c r="J30" s="36"/>
    </row>
    <row r="31" spans="1:10" s="35" customFormat="1" ht="23.25" x14ac:dyDescent="0.35">
      <c r="J31" s="36"/>
    </row>
    <row r="32" spans="1:10" s="35" customFormat="1" ht="23.25" x14ac:dyDescent="0.35">
      <c r="J32" s="36"/>
    </row>
    <row r="33" spans="7:10" s="35" customFormat="1" ht="23.25" x14ac:dyDescent="0.35">
      <c r="J33" s="36"/>
    </row>
    <row r="36" spans="7:10" x14ac:dyDescent="0.25">
      <c r="G36" s="26"/>
    </row>
    <row r="40" spans="7:10" x14ac:dyDescent="0.25">
      <c r="G40" s="32"/>
    </row>
  </sheetData>
  <mergeCells count="12">
    <mergeCell ref="C7:C12"/>
    <mergeCell ref="A8:A12"/>
    <mergeCell ref="C13:C18"/>
    <mergeCell ref="A14:A18"/>
    <mergeCell ref="C19:C24"/>
    <mergeCell ref="A20:A24"/>
    <mergeCell ref="A6:B6"/>
    <mergeCell ref="A1:H2"/>
    <mergeCell ref="A3:A4"/>
    <mergeCell ref="B3:B4"/>
    <mergeCell ref="C3:C4"/>
    <mergeCell ref="D3:H3"/>
  </mergeCells>
  <pageMargins left="0.7" right="0.7" top="0.75" bottom="0.75" header="0.3" footer="0.3"/>
  <pageSetup paperSize="9" scale="5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40"/>
  <sheetViews>
    <sheetView tabSelected="1" view="pageBreakPreview" zoomScale="70" zoomScaleNormal="70" zoomScaleSheetLayoutView="70" workbookViewId="0">
      <selection activeCell="H26" sqref="H26"/>
    </sheetView>
  </sheetViews>
  <sheetFormatPr defaultRowHeight="15" x14ac:dyDescent="0.25"/>
  <cols>
    <col min="2" max="2" width="66.28515625" customWidth="1"/>
    <col min="4" max="4" width="18" customWidth="1"/>
    <col min="6" max="6" width="15.85546875" customWidth="1"/>
    <col min="7" max="7" width="17.42578125" customWidth="1"/>
    <col min="8" max="8" width="17.7109375" customWidth="1"/>
    <col min="10" max="10" width="47.140625" style="19" hidden="1" customWidth="1"/>
  </cols>
  <sheetData>
    <row r="1" spans="1:10" ht="27" customHeight="1" x14ac:dyDescent="0.25">
      <c r="A1" s="50" t="s">
        <v>0</v>
      </c>
      <c r="B1" s="50"/>
      <c r="C1" s="50"/>
      <c r="D1" s="50"/>
      <c r="E1" s="50"/>
      <c r="F1" s="50"/>
      <c r="G1" s="50"/>
      <c r="H1" s="50"/>
    </row>
    <row r="2" spans="1:10" ht="34.5" customHeight="1" x14ac:dyDescent="0.25">
      <c r="A2" s="51"/>
      <c r="B2" s="51"/>
      <c r="C2" s="51"/>
      <c r="D2" s="51"/>
      <c r="E2" s="51"/>
      <c r="F2" s="51"/>
      <c r="G2" s="51"/>
      <c r="H2" s="51"/>
    </row>
    <row r="3" spans="1:10" ht="16.5" x14ac:dyDescent="0.25">
      <c r="A3" s="46" t="s">
        <v>1</v>
      </c>
      <c r="B3" s="48" t="s">
        <v>2</v>
      </c>
      <c r="C3" s="48" t="s">
        <v>3</v>
      </c>
      <c r="D3" s="53">
        <v>40878</v>
      </c>
      <c r="E3" s="54"/>
      <c r="F3" s="54"/>
      <c r="G3" s="54"/>
      <c r="H3" s="55"/>
    </row>
    <row r="4" spans="1:10" ht="16.5" x14ac:dyDescent="0.25">
      <c r="A4" s="47"/>
      <c r="B4" s="49"/>
      <c r="C4" s="49"/>
      <c r="D4" s="1" t="s">
        <v>4</v>
      </c>
      <c r="E4" s="1" t="s">
        <v>5</v>
      </c>
      <c r="F4" s="1" t="s">
        <v>6</v>
      </c>
      <c r="G4" s="1" t="s">
        <v>7</v>
      </c>
      <c r="H4" s="2" t="s">
        <v>8</v>
      </c>
    </row>
    <row r="5" spans="1:10" ht="16.5" x14ac:dyDescent="0.25">
      <c r="A5" s="4">
        <v>1</v>
      </c>
      <c r="B5" s="3">
        <v>2</v>
      </c>
      <c r="C5" s="3">
        <v>3</v>
      </c>
      <c r="D5" s="4">
        <v>4</v>
      </c>
      <c r="E5" s="4">
        <v>5</v>
      </c>
      <c r="F5" s="4">
        <v>6</v>
      </c>
      <c r="G5" s="4">
        <v>7</v>
      </c>
      <c r="H5" s="3">
        <v>8</v>
      </c>
      <c r="J5" s="20"/>
    </row>
    <row r="6" spans="1:10" ht="16.5" x14ac:dyDescent="0.25">
      <c r="A6" s="44" t="s">
        <v>9</v>
      </c>
      <c r="B6" s="45"/>
      <c r="C6" s="5"/>
      <c r="D6" s="6"/>
      <c r="E6" s="6"/>
      <c r="F6" s="6"/>
      <c r="G6" s="6"/>
      <c r="H6" s="7"/>
    </row>
    <row r="7" spans="1:10" ht="16.5" x14ac:dyDescent="0.25">
      <c r="A7" s="21">
        <v>1</v>
      </c>
      <c r="B7" s="22" t="s">
        <v>10</v>
      </c>
      <c r="C7" s="40" t="s">
        <v>11</v>
      </c>
      <c r="D7" s="23">
        <f>SUM(D8:D12)</f>
        <v>0</v>
      </c>
      <c r="E7" s="23">
        <f t="shared" ref="E7:G7" si="0">SUM(E8:E12)</f>
        <v>0</v>
      </c>
      <c r="F7" s="23">
        <f t="shared" si="0"/>
        <v>81112</v>
      </c>
      <c r="G7" s="29">
        <f t="shared" si="0"/>
        <v>0</v>
      </c>
      <c r="H7" s="27">
        <f>SUM(D7:G7)</f>
        <v>81112</v>
      </c>
    </row>
    <row r="8" spans="1:10" ht="16.5" x14ac:dyDescent="0.25">
      <c r="A8" s="41" t="s">
        <v>12</v>
      </c>
      <c r="B8" s="12" t="s">
        <v>13</v>
      </c>
      <c r="C8" s="40"/>
      <c r="D8" s="13">
        <v>0</v>
      </c>
      <c r="E8" s="13">
        <v>0</v>
      </c>
      <c r="F8" s="14">
        <v>81112</v>
      </c>
      <c r="G8" s="16">
        <v>0</v>
      </c>
      <c r="H8" s="30">
        <f t="shared" ref="H8:H24" si="1">SUM(D8:G8)</f>
        <v>81112</v>
      </c>
    </row>
    <row r="9" spans="1:10" ht="16.5" x14ac:dyDescent="0.25">
      <c r="A9" s="42"/>
      <c r="B9" s="12" t="s">
        <v>14</v>
      </c>
      <c r="C9" s="40"/>
      <c r="D9" s="13">
        <v>0</v>
      </c>
      <c r="E9" s="13">
        <v>0</v>
      </c>
      <c r="F9" s="13">
        <v>0</v>
      </c>
      <c r="G9" s="16">
        <v>0</v>
      </c>
      <c r="H9" s="30">
        <f t="shared" si="1"/>
        <v>0</v>
      </c>
    </row>
    <row r="10" spans="1:10" ht="16.5" x14ac:dyDescent="0.25">
      <c r="A10" s="42"/>
      <c r="B10" s="12" t="s">
        <v>15</v>
      </c>
      <c r="C10" s="40"/>
      <c r="D10" s="13">
        <v>0</v>
      </c>
      <c r="E10" s="13">
        <v>0</v>
      </c>
      <c r="F10" s="13">
        <v>0</v>
      </c>
      <c r="G10" s="16">
        <v>0</v>
      </c>
      <c r="H10" s="30">
        <f t="shared" si="1"/>
        <v>0</v>
      </c>
    </row>
    <row r="11" spans="1:10" ht="33" x14ac:dyDescent="0.25">
      <c r="A11" s="42"/>
      <c r="B11" s="12" t="s">
        <v>16</v>
      </c>
      <c r="C11" s="40"/>
      <c r="D11" s="13">
        <v>0</v>
      </c>
      <c r="E11" s="13">
        <v>0</v>
      </c>
      <c r="F11" s="13">
        <v>0</v>
      </c>
      <c r="G11" s="16">
        <v>0</v>
      </c>
      <c r="H11" s="30">
        <f t="shared" si="1"/>
        <v>0</v>
      </c>
    </row>
    <row r="12" spans="1:10" ht="16.5" x14ac:dyDescent="0.25">
      <c r="A12" s="52"/>
      <c r="B12" s="12" t="s">
        <v>17</v>
      </c>
      <c r="C12" s="40"/>
      <c r="D12" s="13">
        <v>0</v>
      </c>
      <c r="E12" s="13">
        <v>0</v>
      </c>
      <c r="F12" s="13"/>
      <c r="G12" s="16">
        <v>0</v>
      </c>
      <c r="H12" s="30">
        <f t="shared" si="1"/>
        <v>0</v>
      </c>
    </row>
    <row r="13" spans="1:10" ht="16.5" x14ac:dyDescent="0.25">
      <c r="A13" s="8">
        <v>2</v>
      </c>
      <c r="B13" s="9" t="s">
        <v>18</v>
      </c>
      <c r="C13" s="40" t="s">
        <v>11</v>
      </c>
      <c r="D13" s="10">
        <f>SUM(D14:D18)</f>
        <v>1165832</v>
      </c>
      <c r="E13" s="10">
        <f t="shared" ref="E13:G13" si="2">SUM(E14:E18)</f>
        <v>0</v>
      </c>
      <c r="F13" s="10">
        <f t="shared" si="2"/>
        <v>7856729</v>
      </c>
      <c r="G13" s="10">
        <f t="shared" si="2"/>
        <v>727399</v>
      </c>
      <c r="H13" s="28">
        <f t="shared" si="1"/>
        <v>9749960</v>
      </c>
      <c r="J13" s="19" t="s">
        <v>21</v>
      </c>
    </row>
    <row r="14" spans="1:10" ht="16.5" x14ac:dyDescent="0.25">
      <c r="A14" s="41" t="s">
        <v>12</v>
      </c>
      <c r="B14" s="12" t="s">
        <v>13</v>
      </c>
      <c r="C14" s="40"/>
      <c r="D14" s="14">
        <f>713306+236022+50400+166104</f>
        <v>1165832</v>
      </c>
      <c r="E14" s="14">
        <v>0</v>
      </c>
      <c r="F14" s="14">
        <f>714+186+799819+261478+1672737+4728330+249356+86733</f>
        <v>7799353</v>
      </c>
      <c r="G14" s="14">
        <f>123740+371879</f>
        <v>495619</v>
      </c>
      <c r="H14" s="31">
        <f t="shared" si="1"/>
        <v>9460804</v>
      </c>
    </row>
    <row r="15" spans="1:10" ht="16.5" x14ac:dyDescent="0.25">
      <c r="A15" s="42"/>
      <c r="B15" s="12" t="s">
        <v>14</v>
      </c>
      <c r="C15" s="40"/>
      <c r="D15" s="14">
        <v>0</v>
      </c>
      <c r="E15" s="14">
        <v>0</v>
      </c>
      <c r="F15" s="14">
        <v>0</v>
      </c>
      <c r="G15" s="14">
        <v>0</v>
      </c>
      <c r="H15" s="31">
        <f t="shared" si="1"/>
        <v>0</v>
      </c>
      <c r="J15" s="33"/>
    </row>
    <row r="16" spans="1:10" ht="16.5" x14ac:dyDescent="0.25">
      <c r="A16" s="42"/>
      <c r="B16" s="12" t="s">
        <v>15</v>
      </c>
      <c r="C16" s="40"/>
      <c r="D16" s="14">
        <v>0</v>
      </c>
      <c r="E16" s="14">
        <v>0</v>
      </c>
      <c r="F16" s="14">
        <v>0</v>
      </c>
      <c r="G16" s="14">
        <v>0</v>
      </c>
      <c r="H16" s="31">
        <f t="shared" si="1"/>
        <v>0</v>
      </c>
    </row>
    <row r="17" spans="1:10" ht="33" x14ac:dyDescent="0.25">
      <c r="A17" s="42"/>
      <c r="B17" s="12" t="s">
        <v>16</v>
      </c>
      <c r="C17" s="40"/>
      <c r="D17" s="14">
        <v>0</v>
      </c>
      <c r="E17" s="14">
        <v>0</v>
      </c>
      <c r="F17" s="14">
        <v>0</v>
      </c>
      <c r="G17" s="14">
        <v>0</v>
      </c>
      <c r="H17" s="31">
        <f t="shared" si="1"/>
        <v>0</v>
      </c>
    </row>
    <row r="18" spans="1:10" ht="16.5" x14ac:dyDescent="0.25">
      <c r="A18" s="52"/>
      <c r="B18" s="12" t="s">
        <v>17</v>
      </c>
      <c r="C18" s="40"/>
      <c r="D18" s="14">
        <v>0</v>
      </c>
      <c r="E18" s="14">
        <v>0</v>
      </c>
      <c r="F18" s="14">
        <f>13061+44315</f>
        <v>57376</v>
      </c>
      <c r="G18" s="14">
        <f>64368+167412</f>
        <v>231780</v>
      </c>
      <c r="H18" s="31">
        <f t="shared" si="1"/>
        <v>289156</v>
      </c>
    </row>
    <row r="19" spans="1:10" ht="16.5" x14ac:dyDescent="0.25">
      <c r="A19" s="8">
        <v>3</v>
      </c>
      <c r="B19" s="9" t="s">
        <v>19</v>
      </c>
      <c r="C19" s="40" t="s">
        <v>11</v>
      </c>
      <c r="D19" s="10">
        <f>SUM(D20:D24)</f>
        <v>680828029</v>
      </c>
      <c r="E19" s="10">
        <f t="shared" ref="E19:G19" si="3">SUM(E20:E24)</f>
        <v>0</v>
      </c>
      <c r="F19" s="10">
        <f t="shared" si="3"/>
        <v>0</v>
      </c>
      <c r="G19" s="10">
        <f t="shared" si="3"/>
        <v>0</v>
      </c>
      <c r="H19" s="11">
        <f t="shared" si="1"/>
        <v>680828029</v>
      </c>
      <c r="J19" s="19" t="s">
        <v>20</v>
      </c>
    </row>
    <row r="20" spans="1:10" ht="16.5" x14ac:dyDescent="0.25">
      <c r="A20" s="41" t="s">
        <v>12</v>
      </c>
      <c r="B20" s="12" t="s">
        <v>13</v>
      </c>
      <c r="C20" s="40"/>
      <c r="D20" s="14">
        <f>10713867+669816930</f>
        <v>680530797</v>
      </c>
      <c r="E20" s="14"/>
      <c r="F20" s="14"/>
      <c r="G20" s="14"/>
      <c r="H20" s="30">
        <f t="shared" si="1"/>
        <v>680530797</v>
      </c>
    </row>
    <row r="21" spans="1:10" ht="16.5" x14ac:dyDescent="0.25">
      <c r="A21" s="42"/>
      <c r="B21" s="12" t="s">
        <v>14</v>
      </c>
      <c r="C21" s="40"/>
      <c r="D21" s="14"/>
      <c r="E21" s="14"/>
      <c r="F21" s="14"/>
      <c r="G21" s="14"/>
      <c r="H21" s="30">
        <f t="shared" si="1"/>
        <v>0</v>
      </c>
    </row>
    <row r="22" spans="1:10" ht="18.75" x14ac:dyDescent="0.25">
      <c r="A22" s="42"/>
      <c r="B22" s="12" t="s">
        <v>15</v>
      </c>
      <c r="C22" s="40"/>
      <c r="D22" s="14"/>
      <c r="E22" s="14"/>
      <c r="F22" s="14"/>
      <c r="G22" s="14"/>
      <c r="H22" s="30">
        <f t="shared" si="1"/>
        <v>0</v>
      </c>
      <c r="J22" s="39"/>
    </row>
    <row r="23" spans="1:10" ht="33" x14ac:dyDescent="0.25">
      <c r="A23" s="42"/>
      <c r="B23" s="12" t="s">
        <v>16</v>
      </c>
      <c r="C23" s="40"/>
      <c r="D23" s="14"/>
      <c r="E23" s="14"/>
      <c r="F23" s="14"/>
      <c r="G23" s="14"/>
      <c r="H23" s="30">
        <f t="shared" si="1"/>
        <v>0</v>
      </c>
    </row>
    <row r="24" spans="1:10" ht="16.5" x14ac:dyDescent="0.25">
      <c r="A24" s="43"/>
      <c r="B24" s="17" t="s">
        <v>17</v>
      </c>
      <c r="C24" s="40"/>
      <c r="D24" s="18">
        <v>297232</v>
      </c>
      <c r="E24" s="18"/>
      <c r="F24" s="18"/>
      <c r="G24" s="18"/>
      <c r="H24" s="30">
        <f t="shared" si="1"/>
        <v>297232</v>
      </c>
    </row>
    <row r="26" spans="1:10" x14ac:dyDescent="0.25">
      <c r="H26" s="32">
        <f>H7+H13+H19</f>
        <v>690659101</v>
      </c>
    </row>
    <row r="28" spans="1:10" x14ac:dyDescent="0.25">
      <c r="G28" s="32"/>
      <c r="H28" s="32"/>
    </row>
    <row r="29" spans="1:10" x14ac:dyDescent="0.25">
      <c r="I29" s="34"/>
    </row>
    <row r="36" spans="7:7" x14ac:dyDescent="0.25">
      <c r="G36" s="26"/>
    </row>
    <row r="40" spans="7:7" x14ac:dyDescent="0.25">
      <c r="G40" s="32"/>
    </row>
  </sheetData>
  <mergeCells count="12">
    <mergeCell ref="C7:C12"/>
    <mergeCell ref="A8:A12"/>
    <mergeCell ref="C13:C18"/>
    <mergeCell ref="A14:A18"/>
    <mergeCell ref="C19:C24"/>
    <mergeCell ref="A20:A24"/>
    <mergeCell ref="A6:B6"/>
    <mergeCell ref="A1:H2"/>
    <mergeCell ref="A3:A4"/>
    <mergeCell ref="B3:B4"/>
    <mergeCell ref="C3:C4"/>
    <mergeCell ref="D3:H3"/>
  </mergeCells>
  <pageMargins left="0.7" right="0.7" top="0.75" bottom="0.75" header="0.3" footer="0.3"/>
  <pageSetup paperSize="9" scale="5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40"/>
  <sheetViews>
    <sheetView view="pageBreakPreview" zoomScale="70" zoomScaleNormal="70" zoomScaleSheetLayoutView="70" workbookViewId="0">
      <selection activeCell="H33" sqref="H33"/>
    </sheetView>
  </sheetViews>
  <sheetFormatPr defaultRowHeight="15" x14ac:dyDescent="0.25"/>
  <cols>
    <col min="2" max="2" width="66.28515625" customWidth="1"/>
    <col min="4" max="4" width="20.28515625" bestFit="1" customWidth="1"/>
    <col min="6" max="6" width="16.7109375" bestFit="1" customWidth="1"/>
    <col min="7" max="7" width="17.42578125" customWidth="1"/>
    <col min="8" max="8" width="20.28515625" bestFit="1" customWidth="1"/>
    <col min="10" max="10" width="47.140625" style="19" hidden="1" customWidth="1"/>
  </cols>
  <sheetData>
    <row r="1" spans="1:10" ht="27" customHeight="1" x14ac:dyDescent="0.25">
      <c r="A1" s="50" t="s">
        <v>0</v>
      </c>
      <c r="B1" s="50"/>
      <c r="C1" s="50"/>
      <c r="D1" s="50"/>
      <c r="E1" s="50"/>
      <c r="F1" s="50"/>
      <c r="G1" s="50"/>
      <c r="H1" s="50"/>
    </row>
    <row r="2" spans="1:10" ht="34.5" customHeight="1" x14ac:dyDescent="0.25">
      <c r="A2" s="51"/>
      <c r="B2" s="51"/>
      <c r="C2" s="51"/>
      <c r="D2" s="51"/>
      <c r="E2" s="51"/>
      <c r="F2" s="51"/>
      <c r="G2" s="51"/>
      <c r="H2" s="51"/>
    </row>
    <row r="3" spans="1:10" ht="16.5" x14ac:dyDescent="0.25">
      <c r="A3" s="46" t="s">
        <v>1</v>
      </c>
      <c r="B3" s="48" t="s">
        <v>2</v>
      </c>
      <c r="C3" s="48" t="s">
        <v>3</v>
      </c>
      <c r="D3" s="59">
        <v>2011</v>
      </c>
      <c r="E3" s="60"/>
      <c r="F3" s="60"/>
      <c r="G3" s="60"/>
      <c r="H3" s="61"/>
    </row>
    <row r="4" spans="1:10" ht="16.5" x14ac:dyDescent="0.25">
      <c r="A4" s="47"/>
      <c r="B4" s="49"/>
      <c r="C4" s="49"/>
      <c r="D4" s="1" t="s">
        <v>4</v>
      </c>
      <c r="E4" s="1" t="s">
        <v>5</v>
      </c>
      <c r="F4" s="1" t="s">
        <v>6</v>
      </c>
      <c r="G4" s="1" t="s">
        <v>7</v>
      </c>
      <c r="H4" s="2" t="s">
        <v>8</v>
      </c>
    </row>
    <row r="5" spans="1:10" ht="16.5" x14ac:dyDescent="0.25">
      <c r="A5" s="4">
        <v>1</v>
      </c>
      <c r="B5" s="3">
        <v>2</v>
      </c>
      <c r="C5" s="3">
        <v>3</v>
      </c>
      <c r="D5" s="4">
        <v>4</v>
      </c>
      <c r="E5" s="4">
        <v>5</v>
      </c>
      <c r="F5" s="4">
        <v>6</v>
      </c>
      <c r="G5" s="4">
        <v>7</v>
      </c>
      <c r="H5" s="3">
        <v>8</v>
      </c>
      <c r="J5" s="20"/>
    </row>
    <row r="6" spans="1:10" ht="16.5" x14ac:dyDescent="0.25">
      <c r="A6" s="44" t="s">
        <v>9</v>
      </c>
      <c r="B6" s="45"/>
      <c r="C6" s="5"/>
      <c r="D6" s="6"/>
      <c r="E6" s="6"/>
      <c r="F6" s="6"/>
      <c r="G6" s="6"/>
      <c r="H6" s="7"/>
    </row>
    <row r="7" spans="1:10" ht="16.5" x14ac:dyDescent="0.25">
      <c r="A7" s="21">
        <v>1</v>
      </c>
      <c r="B7" s="22" t="s">
        <v>10</v>
      </c>
      <c r="C7" s="40" t="s">
        <v>11</v>
      </c>
      <c r="D7" s="23">
        <f>'Июнь (20г)'!D7+'Июль (20г)'!D7+'август (20г)'!D7+'сентябрь (20г)'!D7+'октябрь (20г)'!D7+'ноябрь (20г)'!D7+'декабрь (20г)'!D7</f>
        <v>0</v>
      </c>
      <c r="E7" s="23">
        <f>'Июнь (20г)'!E7+'Июль (20г)'!E7+'август (20г)'!E7+'сентябрь (20г)'!E7+'октябрь (20г)'!E7+'ноябрь (20г)'!E7+'декабрь (20г)'!E7</f>
        <v>0</v>
      </c>
      <c r="F7" s="23">
        <f>'Июнь (20г)'!F7+'Июль (20г)'!F7+'август (20г)'!F7+'сентябрь (20г)'!F7+'октябрь (20г)'!F7+'ноябрь (20г)'!F7+'декабрь (20г)'!F7</f>
        <v>366992</v>
      </c>
      <c r="G7" s="23">
        <f>'Июнь (20г)'!G7+'Июль (20г)'!G7+'август (20г)'!G7+'сентябрь (20г)'!G7+'октябрь (20г)'!G7+'ноябрь (20г)'!G7+'декабрь (20г)'!G7</f>
        <v>0</v>
      </c>
      <c r="H7" s="24">
        <f>'Июнь (20г)'!H7+'Июль (20г)'!H7+'август (20г)'!H7+'сентябрь (20г)'!H7+'октябрь (20г)'!H7+'ноябрь (20г)'!H7+'декабрь (20г)'!H7</f>
        <v>366992</v>
      </c>
    </row>
    <row r="8" spans="1:10" ht="16.5" x14ac:dyDescent="0.25">
      <c r="A8" s="41" t="s">
        <v>12</v>
      </c>
      <c r="B8" s="12" t="s">
        <v>13</v>
      </c>
      <c r="C8" s="40"/>
      <c r="D8" s="14">
        <f>'Июнь (20г)'!D8+'Июль (20г)'!D8+'август (20г)'!D8+'сентябрь (20г)'!D8+'октябрь (20г)'!D8+'ноябрь (20г)'!D8+'декабрь (20г)'!D8</f>
        <v>0</v>
      </c>
      <c r="E8" s="14">
        <f>'Июнь (20г)'!E8+'Июль (20г)'!E8+'август (20г)'!E8+'сентябрь (20г)'!E8+'октябрь (20г)'!E8+'ноябрь (20г)'!E8+'декабрь (20г)'!E8</f>
        <v>0</v>
      </c>
      <c r="F8" s="14">
        <f>'Июнь (20г)'!F8+'Июль (20г)'!F8+'август (20г)'!F8+'сентябрь (20г)'!F8+'октябрь (20г)'!F8+'ноябрь (20г)'!F8+'декабрь (20г)'!F8</f>
        <v>366992</v>
      </c>
      <c r="G8" s="14">
        <f>'Июнь (20г)'!G8+'Июль (20г)'!G8+'август (20г)'!G8+'сентябрь (20г)'!G8+'октябрь (20г)'!G8+'ноябрь (20г)'!G8+'декабрь (20г)'!G8</f>
        <v>0</v>
      </c>
      <c r="H8" s="30">
        <f>'Июнь (20г)'!H8+'Июль (20г)'!H8+'август (20г)'!H8+'сентябрь (20г)'!H8+'октябрь (20г)'!H8+'ноябрь (20г)'!H8+'декабрь (20г)'!H8</f>
        <v>366992</v>
      </c>
    </row>
    <row r="9" spans="1:10" ht="16.5" x14ac:dyDescent="0.25">
      <c r="A9" s="42"/>
      <c r="B9" s="12" t="s">
        <v>14</v>
      </c>
      <c r="C9" s="40"/>
      <c r="D9" s="14">
        <f>'Июнь (20г)'!D9+'Июль (20г)'!D9+'август (20г)'!D9+'сентябрь (20г)'!D9+'октябрь (20г)'!D9+'ноябрь (20г)'!D9+'декабрь (20г)'!D9</f>
        <v>0</v>
      </c>
      <c r="E9" s="14">
        <f>'Июнь (20г)'!E9+'Июль (20г)'!E9+'август (20г)'!E9+'сентябрь (20г)'!E9+'октябрь (20г)'!E9+'ноябрь (20г)'!E9+'декабрь (20г)'!E9</f>
        <v>0</v>
      </c>
      <c r="F9" s="14">
        <f>'Июнь (20г)'!F9+'Июль (20г)'!F9+'август (20г)'!F9+'сентябрь (20г)'!F9+'октябрь (20г)'!F9+'ноябрь (20г)'!F9+'декабрь (20г)'!F9</f>
        <v>0</v>
      </c>
      <c r="G9" s="14">
        <f>'Июнь (20г)'!G9+'Июль (20г)'!G9+'август (20г)'!G9+'сентябрь (20г)'!G9+'октябрь (20г)'!G9+'ноябрь (20г)'!G9+'декабрь (20г)'!G9</f>
        <v>0</v>
      </c>
      <c r="H9" s="30">
        <f>'Июнь (20г)'!H9+'Июль (20г)'!H9+'август (20г)'!H9+'сентябрь (20г)'!H9+'октябрь (20г)'!H9+'ноябрь (20г)'!H9+'декабрь (20г)'!H9</f>
        <v>0</v>
      </c>
    </row>
    <row r="10" spans="1:10" ht="16.5" x14ac:dyDescent="0.25">
      <c r="A10" s="42"/>
      <c r="B10" s="12" t="s">
        <v>15</v>
      </c>
      <c r="C10" s="40"/>
      <c r="D10" s="14">
        <f>'Июнь (20г)'!D10+'Июль (20г)'!D10+'август (20г)'!D10+'сентябрь (20г)'!D10+'октябрь (20г)'!D10+'ноябрь (20г)'!D10+'декабрь (20г)'!D10</f>
        <v>0</v>
      </c>
      <c r="E10" s="14">
        <f>'Июнь (20г)'!E10+'Июль (20г)'!E10+'август (20г)'!E10+'сентябрь (20г)'!E10+'октябрь (20г)'!E10+'ноябрь (20г)'!E10+'декабрь (20г)'!E10</f>
        <v>0</v>
      </c>
      <c r="F10" s="14">
        <f>'Июнь (20г)'!F10+'Июль (20г)'!F10+'август (20г)'!F10+'сентябрь (20г)'!F10+'октябрь (20г)'!F10+'ноябрь (20г)'!F10+'декабрь (20г)'!F10</f>
        <v>0</v>
      </c>
      <c r="G10" s="14">
        <f>'Июнь (20г)'!G10+'Июль (20г)'!G10+'август (20г)'!G10+'сентябрь (20г)'!G10+'октябрь (20г)'!G10+'ноябрь (20г)'!G10+'декабрь (20г)'!G10</f>
        <v>0</v>
      </c>
      <c r="H10" s="30">
        <f>'Июнь (20г)'!H10+'Июль (20г)'!H10+'август (20г)'!H10+'сентябрь (20г)'!H10+'октябрь (20г)'!H10+'ноябрь (20г)'!H10+'декабрь (20г)'!H10</f>
        <v>0</v>
      </c>
    </row>
    <row r="11" spans="1:10" ht="33" x14ac:dyDescent="0.25">
      <c r="A11" s="42"/>
      <c r="B11" s="12" t="s">
        <v>16</v>
      </c>
      <c r="C11" s="40"/>
      <c r="D11" s="14">
        <f>'Июнь (20г)'!D11+'Июль (20г)'!D11+'август (20г)'!D11+'сентябрь (20г)'!D11+'октябрь (20г)'!D11+'ноябрь (20г)'!D11+'декабрь (20г)'!D11</f>
        <v>0</v>
      </c>
      <c r="E11" s="14">
        <f>'Июнь (20г)'!E11+'Июль (20г)'!E11+'август (20г)'!E11+'сентябрь (20г)'!E11+'октябрь (20г)'!E11+'ноябрь (20г)'!E11+'декабрь (20г)'!E11</f>
        <v>0</v>
      </c>
      <c r="F11" s="14">
        <f>'Июнь (20г)'!F11+'Июль (20г)'!F11+'август (20г)'!F11+'сентябрь (20г)'!F11+'октябрь (20г)'!F11+'ноябрь (20г)'!F11+'декабрь (20г)'!F11</f>
        <v>0</v>
      </c>
      <c r="G11" s="14">
        <f>'Июнь (20г)'!G11+'Июль (20г)'!G11+'август (20г)'!G11+'сентябрь (20г)'!G11+'октябрь (20г)'!G11+'ноябрь (20г)'!G11+'декабрь (20г)'!G11</f>
        <v>0</v>
      </c>
      <c r="H11" s="30">
        <f>'Июнь (20г)'!H11+'Июль (20г)'!H11+'август (20г)'!H11+'сентябрь (20г)'!H11+'октябрь (20г)'!H11+'ноябрь (20г)'!H11+'декабрь (20г)'!H11</f>
        <v>0</v>
      </c>
    </row>
    <row r="12" spans="1:10" ht="16.5" x14ac:dyDescent="0.25">
      <c r="A12" s="52"/>
      <c r="B12" s="12" t="s">
        <v>17</v>
      </c>
      <c r="C12" s="40"/>
      <c r="D12" s="14">
        <f>'Июнь (20г)'!D12+'Июль (20г)'!D12+'август (20г)'!D12+'сентябрь (20г)'!D12+'октябрь (20г)'!D12+'ноябрь (20г)'!D12+'декабрь (20г)'!D12</f>
        <v>0</v>
      </c>
      <c r="E12" s="14">
        <f>'Июнь (20г)'!E12+'Июль (20г)'!E12+'август (20г)'!E12+'сентябрь (20г)'!E12+'октябрь (20г)'!E12+'ноябрь (20г)'!E12+'декабрь (20г)'!E12</f>
        <v>0</v>
      </c>
      <c r="F12" s="14">
        <f>'Июнь (20г)'!F12+'Июль (20г)'!F12+'август (20г)'!F12+'сентябрь (20г)'!F12+'октябрь (20г)'!F12+'ноябрь (20г)'!F12+'декабрь (20г)'!F12</f>
        <v>0</v>
      </c>
      <c r="G12" s="14">
        <f>'Июнь (20г)'!G12+'Июль (20г)'!G12+'август (20г)'!G12+'сентябрь (20г)'!G12+'октябрь (20г)'!G12+'ноябрь (20г)'!G12+'декабрь (20г)'!G12</f>
        <v>0</v>
      </c>
      <c r="H12" s="30">
        <f>'Июнь (20г)'!H12+'Июль (20г)'!H12+'август (20г)'!H12+'сентябрь (20г)'!H12+'октябрь (20г)'!H12+'ноябрь (20г)'!H12+'декабрь (20г)'!H12</f>
        <v>0</v>
      </c>
    </row>
    <row r="13" spans="1:10" ht="16.5" x14ac:dyDescent="0.25">
      <c r="A13" s="8">
        <v>2</v>
      </c>
      <c r="B13" s="9" t="s">
        <v>18</v>
      </c>
      <c r="C13" s="40" t="s">
        <v>11</v>
      </c>
      <c r="D13" s="10">
        <f>'Июнь (20г)'!D13+'Июль (20г)'!D13+'август (20г)'!D13+'сентябрь (20г)'!D13+'октябрь (20г)'!D13+'ноябрь (20г)'!D13+'декабрь (20г)'!D13</f>
        <v>20047001</v>
      </c>
      <c r="E13" s="10">
        <f>'Июнь (20г)'!E13+'Июль (20г)'!E13+'август (20г)'!E13+'сентябрь (20г)'!E13+'октябрь (20г)'!E13+'ноябрь (20г)'!E13+'декабрь (20г)'!E13</f>
        <v>0</v>
      </c>
      <c r="F13" s="10">
        <f>'Июнь (20г)'!F13+'Июль (20г)'!F13+'август (20г)'!F13+'сентябрь (20г)'!F13+'октябрь (20г)'!F13+'ноябрь (20г)'!F13+'декабрь (20г)'!F13</f>
        <v>32422197</v>
      </c>
      <c r="G13" s="10">
        <f>'Июнь (20г)'!G13+'Июль (20г)'!G13+'август (20г)'!G13+'сентябрь (20г)'!G13+'октябрь (20г)'!G13+'ноябрь (20г)'!G13+'декабрь (20г)'!G13</f>
        <v>3069816</v>
      </c>
      <c r="H13" s="11">
        <f>'Июнь (20г)'!H13+'Июль (20г)'!H13+'август (20г)'!H13+'сентябрь (20г)'!H13+'октябрь (20г)'!H13+'ноябрь (20г)'!H13+'декабрь (20г)'!H13</f>
        <v>55539014</v>
      </c>
      <c r="J13" s="19" t="s">
        <v>21</v>
      </c>
    </row>
    <row r="14" spans="1:10" ht="16.5" x14ac:dyDescent="0.25">
      <c r="A14" s="41" t="s">
        <v>12</v>
      </c>
      <c r="B14" s="12" t="s">
        <v>13</v>
      </c>
      <c r="C14" s="40"/>
      <c r="D14" s="14">
        <f>'Июнь (20г)'!D14+'Июль (20г)'!D14+'август (20г)'!D14+'сентябрь (20г)'!D14+'октябрь (20г)'!D14+'ноябрь (20г)'!D14+'декабрь (20г)'!D14</f>
        <v>19778364</v>
      </c>
      <c r="E14" s="14">
        <f>'Июнь (20г)'!E14+'Июль (20г)'!E14+'август (20г)'!E14+'сентябрь (20г)'!E14+'октябрь (20г)'!E14+'ноябрь (20г)'!E14+'декабрь (20г)'!E14</f>
        <v>0</v>
      </c>
      <c r="F14" s="14">
        <f>'Июнь (20г)'!F14+'Июль (20г)'!F14+'август (20г)'!F14+'сентябрь (20г)'!F14+'октябрь (20г)'!F14+'ноябрь (20г)'!F14+'декабрь (20г)'!F14</f>
        <v>32157948</v>
      </c>
      <c r="G14" s="14">
        <f>'Июнь (20г)'!G14+'Июль (20г)'!G14+'август (20г)'!G14+'сентябрь (20г)'!G14+'октябрь (20г)'!G14+'ноябрь (20г)'!G14+'декабрь (20г)'!G14</f>
        <v>2036390</v>
      </c>
      <c r="H14" s="30">
        <f>'Июнь (20г)'!H14+'Июль (20г)'!H14+'август (20г)'!H14+'сентябрь (20г)'!H14+'октябрь (20г)'!H14+'ноябрь (20г)'!H14+'декабрь (20г)'!H14</f>
        <v>53972702</v>
      </c>
    </row>
    <row r="15" spans="1:10" ht="16.5" x14ac:dyDescent="0.25">
      <c r="A15" s="42"/>
      <c r="B15" s="12" t="s">
        <v>14</v>
      </c>
      <c r="C15" s="40"/>
      <c r="D15" s="14">
        <f>'Июнь (20г)'!D15+'Июль (20г)'!D15+'август (20г)'!D15+'сентябрь (20г)'!D15+'октябрь (20г)'!D15+'ноябрь (20г)'!D15+'декабрь (20г)'!D15</f>
        <v>0</v>
      </c>
      <c r="E15" s="14">
        <f>'Июнь (20г)'!E15+'Июль (20г)'!E15+'август (20г)'!E15+'сентябрь (20г)'!E15+'октябрь (20г)'!E15+'ноябрь (20г)'!E15+'декабрь (20г)'!E15</f>
        <v>0</v>
      </c>
      <c r="F15" s="14">
        <f>'Июнь (20г)'!F15+'Июль (20г)'!F15+'август (20г)'!F15+'сентябрь (20г)'!F15+'октябрь (20г)'!F15+'ноябрь (20г)'!F15+'декабрь (20г)'!F15</f>
        <v>0</v>
      </c>
      <c r="G15" s="14">
        <f>'Июнь (20г)'!G15+'Июль (20г)'!G15+'август (20г)'!G15+'сентябрь (20г)'!G15+'октябрь (20г)'!G15+'ноябрь (20г)'!G15+'декабрь (20г)'!G15</f>
        <v>0</v>
      </c>
      <c r="H15" s="30">
        <f>'Июнь (20г)'!H15+'Июль (20г)'!H15+'август (20г)'!H15+'сентябрь (20г)'!H15+'октябрь (20г)'!H15+'ноябрь (20г)'!H15+'декабрь (20г)'!H15</f>
        <v>0</v>
      </c>
      <c r="J15" s="33"/>
    </row>
    <row r="16" spans="1:10" ht="16.5" x14ac:dyDescent="0.25">
      <c r="A16" s="42"/>
      <c r="B16" s="12" t="s">
        <v>15</v>
      </c>
      <c r="C16" s="40"/>
      <c r="D16" s="14">
        <f>'Июнь (20г)'!D16+'Июль (20г)'!D16+'август (20г)'!D16+'сентябрь (20г)'!D16+'октябрь (20г)'!D16+'ноябрь (20г)'!D16+'декабрь (20г)'!D16</f>
        <v>0</v>
      </c>
      <c r="E16" s="14">
        <f>'Июнь (20г)'!E16+'Июль (20г)'!E16+'август (20г)'!E16+'сентябрь (20г)'!E16+'октябрь (20г)'!E16+'ноябрь (20г)'!E16+'декабрь (20г)'!E16</f>
        <v>0</v>
      </c>
      <c r="F16" s="14">
        <f>'Июнь (20г)'!F16+'Июль (20г)'!F16+'август (20г)'!F16+'сентябрь (20г)'!F16+'октябрь (20г)'!F16+'ноябрь (20г)'!F16+'декабрь (20г)'!F16</f>
        <v>0</v>
      </c>
      <c r="G16" s="14">
        <f>'Июнь (20г)'!G16+'Июль (20г)'!G16+'август (20г)'!G16+'сентябрь (20г)'!G16+'октябрь (20г)'!G16+'ноябрь (20г)'!G16+'декабрь (20г)'!G16</f>
        <v>0</v>
      </c>
      <c r="H16" s="30">
        <f>'Июнь (20г)'!H16+'Июль (20г)'!H16+'август (20г)'!H16+'сентябрь (20г)'!H16+'октябрь (20г)'!H16+'ноябрь (20г)'!H16+'декабрь (20г)'!H16</f>
        <v>0</v>
      </c>
    </row>
    <row r="17" spans="1:10" ht="33" x14ac:dyDescent="0.25">
      <c r="A17" s="42"/>
      <c r="B17" s="12" t="s">
        <v>16</v>
      </c>
      <c r="C17" s="40"/>
      <c r="D17" s="14">
        <f>'Июнь (20г)'!D17+'Июль (20г)'!D17+'август (20г)'!D17+'сентябрь (20г)'!D17+'октябрь (20г)'!D17+'ноябрь (20г)'!D17+'декабрь (20г)'!D17</f>
        <v>0</v>
      </c>
      <c r="E17" s="14">
        <f>'Июнь (20г)'!E17+'Июль (20г)'!E17+'август (20г)'!E17+'сентябрь (20г)'!E17+'октябрь (20г)'!E17+'ноябрь (20г)'!E17+'декабрь (20г)'!E17</f>
        <v>0</v>
      </c>
      <c r="F17" s="14">
        <f>'Июнь (20г)'!F17+'Июль (20г)'!F17+'август (20г)'!F17+'сентябрь (20г)'!F17+'октябрь (20г)'!F17+'ноябрь (20г)'!F17+'декабрь (20г)'!F17</f>
        <v>0</v>
      </c>
      <c r="G17" s="14">
        <f>'Июнь (20г)'!G17+'Июль (20г)'!G17+'август (20г)'!G17+'сентябрь (20г)'!G17+'октябрь (20г)'!G17+'ноябрь (20г)'!G17+'декабрь (20г)'!G17</f>
        <v>0</v>
      </c>
      <c r="H17" s="30">
        <f>'Июнь (20г)'!H17+'Июль (20г)'!H17+'август (20г)'!H17+'сентябрь (20г)'!H17+'октябрь (20г)'!H17+'ноябрь (20г)'!H17+'декабрь (20г)'!H17</f>
        <v>0</v>
      </c>
    </row>
    <row r="18" spans="1:10" ht="16.5" x14ac:dyDescent="0.25">
      <c r="A18" s="52"/>
      <c r="B18" s="12" t="s">
        <v>17</v>
      </c>
      <c r="C18" s="40"/>
      <c r="D18" s="14">
        <f>'Июнь (20г)'!D18+'Июль (20г)'!D18+'август (20г)'!D18+'сентябрь (20г)'!D18+'октябрь (20г)'!D18+'ноябрь (20г)'!D18+'декабрь (20г)'!D18</f>
        <v>268637</v>
      </c>
      <c r="E18" s="14">
        <f>'Июнь (20г)'!E18+'Июль (20г)'!E18+'август (20г)'!E18+'сентябрь (20г)'!E18+'октябрь (20г)'!E18+'ноябрь (20г)'!E18+'декабрь (20г)'!E18</f>
        <v>0</v>
      </c>
      <c r="F18" s="14">
        <f>'Июнь (20г)'!F18+'Июль (20г)'!F18+'август (20г)'!F18+'сентябрь (20г)'!F18+'октябрь (20г)'!F18+'ноябрь (20г)'!F18+'декабрь (20г)'!F18</f>
        <v>264249</v>
      </c>
      <c r="G18" s="14">
        <f>'Июнь (20г)'!G18+'Июль (20г)'!G18+'август (20г)'!G18+'сентябрь (20г)'!G18+'октябрь (20г)'!G18+'ноябрь (20г)'!G18+'декабрь (20г)'!G18</f>
        <v>1033426</v>
      </c>
      <c r="H18" s="30">
        <f>'Июнь (20г)'!H18+'Июль (20г)'!H18+'август (20г)'!H18+'сентябрь (20г)'!H18+'октябрь (20г)'!H18+'ноябрь (20г)'!H18+'декабрь (20г)'!H18</f>
        <v>1566312</v>
      </c>
    </row>
    <row r="19" spans="1:10" ht="16.5" x14ac:dyDescent="0.25">
      <c r="A19" s="8">
        <v>3</v>
      </c>
      <c r="B19" s="9" t="s">
        <v>19</v>
      </c>
      <c r="C19" s="40" t="s">
        <v>11</v>
      </c>
      <c r="D19" s="10">
        <f>'Июнь (20г)'!D19+'Июль (20г)'!D19+'август (20г)'!D19+'сентябрь (20г)'!D19+'октябрь (20г)'!D19+'ноябрь (20г)'!D19+'декабрь (20г)'!D19</f>
        <v>4482217874</v>
      </c>
      <c r="E19" s="10">
        <f>'Июнь (20г)'!E19+'Июль (20г)'!E19+'август (20г)'!E19+'сентябрь (20г)'!E19+'октябрь (20г)'!E19+'ноябрь (20г)'!E19+'декабрь (20г)'!E19</f>
        <v>0</v>
      </c>
      <c r="F19" s="10">
        <f>'Июнь (20г)'!F19+'Июль (20г)'!F19+'август (20г)'!F19+'сентябрь (20г)'!F19+'октябрь (20г)'!F19+'ноябрь (20г)'!F19+'декабрь (20г)'!F19</f>
        <v>15293</v>
      </c>
      <c r="G19" s="10">
        <f>'Июнь (20г)'!G19+'Июль (20г)'!G19+'август (20г)'!G19+'сентябрь (20г)'!G19+'октябрь (20г)'!G19+'ноябрь (20г)'!G19+'декабрь (20г)'!G19</f>
        <v>0</v>
      </c>
      <c r="H19" s="11">
        <f>'Июнь (20г)'!H19+'Июль (20г)'!H19+'август (20г)'!H19+'сентябрь (20г)'!H19+'октябрь (20г)'!H19+'ноябрь (20г)'!H19+'декабрь (20г)'!H19</f>
        <v>4482233167</v>
      </c>
      <c r="J19" s="19" t="s">
        <v>20</v>
      </c>
    </row>
    <row r="20" spans="1:10" ht="16.5" x14ac:dyDescent="0.25">
      <c r="A20" s="41" t="s">
        <v>12</v>
      </c>
      <c r="B20" s="12" t="s">
        <v>13</v>
      </c>
      <c r="C20" s="40"/>
      <c r="D20" s="14">
        <f>'Июнь (20г)'!D20+'Июль (20г)'!D20+'август (20г)'!D20+'сентябрь (20г)'!D20+'октябрь (20г)'!D20+'ноябрь (20г)'!D20+'декабрь (20г)'!D20</f>
        <v>4480334309</v>
      </c>
      <c r="E20" s="14">
        <f>'Июнь (20г)'!E20+'Июль (20г)'!E20+'август (20г)'!E20+'сентябрь (20г)'!E20+'октябрь (20г)'!E20+'ноябрь (20г)'!E20+'декабрь (20г)'!E20</f>
        <v>0</v>
      </c>
      <c r="F20" s="14">
        <f>'Июнь (20г)'!F20+'Июль (20г)'!F20+'август (20г)'!F20+'сентябрь (20г)'!F20+'октябрь (20г)'!F20+'ноябрь (20г)'!F20+'декабрь (20г)'!F20</f>
        <v>15293</v>
      </c>
      <c r="G20" s="14">
        <f>'Июнь (20г)'!G20+'Июль (20г)'!G20+'август (20г)'!G20+'сентябрь (20г)'!G20+'октябрь (20г)'!G20+'ноябрь (20г)'!G20+'декабрь (20г)'!G20</f>
        <v>0</v>
      </c>
      <c r="H20" s="30">
        <f>'Июнь (20г)'!H20+'Июль (20г)'!H20+'август (20г)'!H20+'сентябрь (20г)'!H20+'октябрь (20г)'!H20+'ноябрь (20г)'!H20+'декабрь (20г)'!H20</f>
        <v>4480349602</v>
      </c>
    </row>
    <row r="21" spans="1:10" ht="16.5" x14ac:dyDescent="0.25">
      <c r="A21" s="42"/>
      <c r="B21" s="12" t="s">
        <v>14</v>
      </c>
      <c r="C21" s="40"/>
      <c r="D21" s="14">
        <f>'Июнь (20г)'!D21+'Июль (20г)'!D21+'август (20г)'!D21+'сентябрь (20г)'!D21+'октябрь (20г)'!D21+'ноябрь (20г)'!D21+'декабрь (20г)'!D21</f>
        <v>0</v>
      </c>
      <c r="E21" s="14">
        <f>'Июнь (20г)'!E21+'Июль (20г)'!E21+'август (20г)'!E21+'сентябрь (20г)'!E21+'октябрь (20г)'!E21+'ноябрь (20г)'!E21+'декабрь (20г)'!E21</f>
        <v>0</v>
      </c>
      <c r="F21" s="14">
        <f>'Июнь (20г)'!F21+'Июль (20г)'!F21+'август (20г)'!F21+'сентябрь (20г)'!F21+'октябрь (20г)'!F21+'ноябрь (20г)'!F21+'декабрь (20г)'!F21</f>
        <v>0</v>
      </c>
      <c r="G21" s="14">
        <f>'Июнь (20г)'!G21+'Июль (20г)'!G21+'август (20г)'!G21+'сентябрь (20г)'!G21+'октябрь (20г)'!G21+'ноябрь (20г)'!G21+'декабрь (20г)'!G21</f>
        <v>0</v>
      </c>
      <c r="H21" s="30">
        <f>'Июнь (20г)'!H21+'Июль (20г)'!H21+'август (20г)'!H21+'сентябрь (20г)'!H21+'октябрь (20г)'!H21+'ноябрь (20г)'!H21+'декабрь (20г)'!H21</f>
        <v>0</v>
      </c>
    </row>
    <row r="22" spans="1:10" ht="16.5" x14ac:dyDescent="0.25">
      <c r="A22" s="42"/>
      <c r="B22" s="12" t="s">
        <v>15</v>
      </c>
      <c r="C22" s="40"/>
      <c r="D22" s="14">
        <f>'Июнь (20г)'!D22+'Июль (20г)'!D22+'август (20г)'!D22+'сентябрь (20г)'!D22+'октябрь (20г)'!D22+'ноябрь (20г)'!D22+'декабрь (20г)'!D22</f>
        <v>0</v>
      </c>
      <c r="E22" s="14">
        <f>'Июнь (20г)'!E22+'Июль (20г)'!E22+'август (20г)'!E22+'сентябрь (20г)'!E22+'октябрь (20г)'!E22+'ноябрь (20г)'!E22+'декабрь (20г)'!E22</f>
        <v>0</v>
      </c>
      <c r="F22" s="14">
        <f>'Июнь (20г)'!F22+'Июль (20г)'!F22+'август (20г)'!F22+'сентябрь (20г)'!F22+'октябрь (20г)'!F22+'ноябрь (20г)'!F22+'декабрь (20г)'!F22</f>
        <v>0</v>
      </c>
      <c r="G22" s="14">
        <f>'Июнь (20г)'!G22+'Июль (20г)'!G22+'август (20г)'!G22+'сентябрь (20г)'!G22+'октябрь (20г)'!G22+'ноябрь (20г)'!G22+'декабрь (20г)'!G22</f>
        <v>0</v>
      </c>
      <c r="H22" s="30">
        <f>'Июнь (20г)'!H22+'Июль (20г)'!H22+'август (20г)'!H22+'сентябрь (20г)'!H22+'октябрь (20г)'!H22+'ноябрь (20г)'!H22+'декабрь (20г)'!H22</f>
        <v>0</v>
      </c>
    </row>
    <row r="23" spans="1:10" ht="33" x14ac:dyDescent="0.25">
      <c r="A23" s="42"/>
      <c r="B23" s="12" t="s">
        <v>16</v>
      </c>
      <c r="C23" s="40"/>
      <c r="D23" s="14">
        <f>'Июнь (20г)'!D23+'Июль (20г)'!D23+'август (20г)'!D23+'сентябрь (20г)'!D23+'октябрь (20г)'!D23+'ноябрь (20г)'!D23+'декабрь (20г)'!D23</f>
        <v>0</v>
      </c>
      <c r="E23" s="14">
        <f>'Июнь (20г)'!E23+'Июль (20г)'!E23+'август (20г)'!E23+'сентябрь (20г)'!E23+'октябрь (20г)'!E23+'ноябрь (20г)'!E23+'декабрь (20г)'!E23</f>
        <v>0</v>
      </c>
      <c r="F23" s="14">
        <f>'Июнь (20г)'!F23+'Июль (20г)'!F23+'август (20г)'!F23+'сентябрь (20г)'!F23+'октябрь (20г)'!F23+'ноябрь (20г)'!F23+'декабрь (20г)'!F23</f>
        <v>0</v>
      </c>
      <c r="G23" s="14">
        <f>'Июнь (20г)'!G23+'Июль (20г)'!G23+'август (20г)'!G23+'сентябрь (20г)'!G23+'октябрь (20г)'!G23+'ноябрь (20г)'!G23+'декабрь (20г)'!G23</f>
        <v>0</v>
      </c>
      <c r="H23" s="30">
        <f>'Июнь (20г)'!H23+'Июль (20г)'!H23+'август (20г)'!H23+'сентябрь (20г)'!H23+'октябрь (20г)'!H23+'ноябрь (20г)'!H23+'декабрь (20г)'!H23</f>
        <v>0</v>
      </c>
    </row>
    <row r="24" spans="1:10" ht="16.5" x14ac:dyDescent="0.25">
      <c r="A24" s="43"/>
      <c r="B24" s="17" t="s">
        <v>17</v>
      </c>
      <c r="C24" s="40"/>
      <c r="D24" s="14">
        <f>'Июнь (20г)'!D24+'Июль (20г)'!D24+'август (20г)'!D24+'сентябрь (20г)'!D24+'октябрь (20г)'!D24+'ноябрь (20г)'!D24+'декабрь (20г)'!D24</f>
        <v>1883565</v>
      </c>
      <c r="E24" s="14">
        <f>'Июнь (20г)'!E24+'Июль (20г)'!E24+'август (20г)'!E24+'сентябрь (20г)'!E24+'октябрь (20г)'!E24+'ноябрь (20г)'!E24+'декабрь (20г)'!E24</f>
        <v>0</v>
      </c>
      <c r="F24" s="14">
        <f>'Июнь (20г)'!F24+'Июль (20г)'!F24+'август (20г)'!F24+'сентябрь (20г)'!F24+'октябрь (20г)'!F24+'ноябрь (20г)'!F24+'декабрь (20г)'!F24</f>
        <v>0</v>
      </c>
      <c r="G24" s="14">
        <f>'Июнь (20г)'!G24+'Июль (20г)'!G24+'август (20г)'!G24+'сентябрь (20г)'!G24+'октябрь (20г)'!G24+'ноябрь (20г)'!G24+'декабрь (20г)'!G24</f>
        <v>0</v>
      </c>
      <c r="H24" s="30">
        <f>'Июнь (20г)'!H24+'Июль (20г)'!H24+'август (20г)'!H24+'сентябрь (20г)'!H24+'октябрь (20г)'!H24+'ноябрь (20г)'!H24+'декабрь (20г)'!H24</f>
        <v>1883565</v>
      </c>
    </row>
    <row r="28" spans="1:10" x14ac:dyDescent="0.25">
      <c r="G28" s="32"/>
      <c r="H28" s="32"/>
    </row>
    <row r="29" spans="1:10" x14ac:dyDescent="0.25">
      <c r="I29" s="34"/>
    </row>
    <row r="36" spans="7:7" x14ac:dyDescent="0.25">
      <c r="G36" s="26"/>
    </row>
    <row r="40" spans="7:7" x14ac:dyDescent="0.25">
      <c r="G40" s="32"/>
    </row>
  </sheetData>
  <mergeCells count="12">
    <mergeCell ref="C7:C12"/>
    <mergeCell ref="A8:A12"/>
    <mergeCell ref="C13:C18"/>
    <mergeCell ref="A14:A18"/>
    <mergeCell ref="C19:C24"/>
    <mergeCell ref="A20:A24"/>
    <mergeCell ref="A6:B6"/>
    <mergeCell ref="A1:H2"/>
    <mergeCell ref="A3:A4"/>
    <mergeCell ref="B3:B4"/>
    <mergeCell ref="C3:C4"/>
    <mergeCell ref="D3:H3"/>
  </mergeCells>
  <pageMargins left="0.7" right="0.7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7</vt:i4>
      </vt:variant>
    </vt:vector>
  </HeadingPairs>
  <TitlesOfParts>
    <vt:vector size="15" baseType="lpstr">
      <vt:lpstr>Июнь (20г)</vt:lpstr>
      <vt:lpstr>Июль (20г)</vt:lpstr>
      <vt:lpstr>август (20г)</vt:lpstr>
      <vt:lpstr>сентябрь (20г)</vt:lpstr>
      <vt:lpstr>октябрь (20г)</vt:lpstr>
      <vt:lpstr>ноябрь (20г)</vt:lpstr>
      <vt:lpstr>декабрь (20г)</vt:lpstr>
      <vt:lpstr>Накопительня за 2011 год</vt:lpstr>
      <vt:lpstr>'август (20г)'!Область_печати</vt:lpstr>
      <vt:lpstr>'декабрь (20г)'!Область_печати</vt:lpstr>
      <vt:lpstr>'Июль (20г)'!Область_печати</vt:lpstr>
      <vt:lpstr>'Накопительня за 2011 год'!Область_печати</vt:lpstr>
      <vt:lpstr>'ноябрь (20г)'!Область_печати</vt:lpstr>
      <vt:lpstr>'октябрь (20г)'!Область_печати</vt:lpstr>
      <vt:lpstr>'сентябрь (20г)'!Область_печати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2012-01-10T11:19:12Z</dcterms:modified>
</cp:coreProperties>
</file>