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7A7587F2-FB55-4D4F-AB70-B52039A35831}" xr6:coauthVersionLast="36" xr6:coauthVersionMax="47" xr10:uidLastSave="{00000000-0000-0000-0000-000000000000}"/>
  <bookViews>
    <workbookView xWindow="-120" yWindow="-120" windowWidth="29040" windowHeight="15840" tabRatio="467" xr2:uid="{00000000-000D-0000-FFFF-FFFF00000000}"/>
  </bookViews>
  <sheets>
    <sheet name="10 (2025г)" sheetId="57" r:id="rId1"/>
    <sheet name="Баланс" sheetId="60" r:id="rId2"/>
  </sheets>
  <definedNames>
    <definedName name="ДатаМесяцСГЭС" localSheetId="1">#REF!</definedName>
    <definedName name="ДатаМесяцСГЭС">#REF!</definedName>
    <definedName name="_xlnm.Print_Area" localSheetId="0">'10 (2025г)'!$A$1:$H$67</definedName>
  </definedNames>
  <calcPr calcId="191029"/>
</workbook>
</file>

<file path=xl/calcChain.xml><?xml version="1.0" encoding="utf-8"?>
<calcChain xmlns="http://schemas.openxmlformats.org/spreadsheetml/2006/main">
  <c r="G15" i="57" l="1"/>
  <c r="G63" i="57"/>
  <c r="F63" i="57"/>
  <c r="D63" i="57"/>
  <c r="F15" i="57" l="1"/>
  <c r="G39" i="57"/>
  <c r="F39" i="57"/>
  <c r="E39" i="57"/>
  <c r="D21" i="57"/>
  <c r="F21" i="57"/>
  <c r="D27" i="57"/>
  <c r="D33" i="57"/>
  <c r="D45" i="57"/>
  <c r="F51" i="57"/>
  <c r="E51" i="57"/>
  <c r="D57" i="57" l="1"/>
  <c r="G57" i="57"/>
  <c r="D3" i="57" l="1"/>
  <c r="D56" i="57" l="1"/>
  <c r="G56" i="57"/>
  <c r="H61" i="57"/>
  <c r="H60" i="57"/>
  <c r="H59" i="57"/>
  <c r="H58" i="57"/>
  <c r="F56" i="57"/>
  <c r="E56" i="57"/>
  <c r="H56" i="57" l="1"/>
  <c r="H57" i="57"/>
  <c r="H66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G5" i="57" l="1"/>
  <c r="E5" i="57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<sst xmlns="http://schemas.openxmlformats.org/spreadsheetml/2006/main" count="284" uniqueCount="167">
  <si>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</si>
  <si>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</si>
  <si>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</si>
  <si>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</si>
  <si>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</si>
  <si>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</si>
  <si>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</si>
  <si>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</si>
  <si>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</si>
  <si>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</si>
  <si>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</si>
  <si>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</si>
  <si>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</si>
  <si>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</si>
  <si>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</si>
  <si>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</si>
  <si>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</si>
  <si>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</si>
  <si>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</si>
  <si>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</si>
  <si>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</si>
  <si>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</si>
  <si>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</si>
  <si>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</si>
  <si>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</si>
  <si>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</si>
  <si>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</si>
  <si>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</si>
  <si>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</si>
  <si>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</si>
  <si>
    <t>Фактический баланс купли-продажи электрической энергии и мощности за июль 2025 года.</t>
  </si>
  <si>
    <t>ПОКУПКА</t>
  </si>
  <si>
    <t>ПРОДАЖА</t>
  </si>
  <si>
    <t>Объем покупки 
электрической энергии и мощности</t>
  </si>
  <si>
    <t>Объем реализации 
электрической энергии и мощности</t>
  </si>
  <si>
    <t>1.Договор присоединения от 27.09.2010 № 299-ДП/10</t>
  </si>
  <si>
    <t>1. Договор от 09.08.2023 № ОД-Э-42-1289</t>
  </si>
  <si>
    <t>1 ЦЗ Западная Сибирь</t>
  </si>
  <si>
    <t>Энергия, ВН не менее 10 мВт, кВт.ч</t>
  </si>
  <si>
    <t>Покупка электроэнергии с ОРЭМ ПАО СНГ, кВт.ч в т.ч:</t>
  </si>
  <si>
    <t>Энергия, ВН от 670 до 10 мВт, кВт.ч</t>
  </si>
  <si>
    <t xml:space="preserve"> - электрическая энергия в целях компенсации потерь, кВт.ч</t>
  </si>
  <si>
    <t>Энергия, ВН менее 670 кВт, кВт.ч</t>
  </si>
  <si>
    <t>Прогнозный объем покупки мощности с ОРЭМ ПАО СНГ, кВт</t>
  </si>
  <si>
    <t>Мощность, ВН не менее 10 мВт, кВт</t>
  </si>
  <si>
    <t>Мощность, ВН от 670 до 10 мВт, кВт</t>
  </si>
  <si>
    <t>1 ЦЗ Западная Сибирь ООО Сургутмебель</t>
  </si>
  <si>
    <t>Мощность, ВН менее 670 кВт, кВт</t>
  </si>
  <si>
    <t>Покупка электроэнергии с ОРЭМ, кВт.ч</t>
  </si>
  <si>
    <t>Энергия, СН-1 менее 670 кВт, кВт.ч</t>
  </si>
  <si>
    <t>Прогнозный объем покупки мощности с ОРЭМ, кВт</t>
  </si>
  <si>
    <t>Мощность, СН-1 менее 670 кВт, кВт</t>
  </si>
  <si>
    <t>Энергия, СН-2 от 670 до 10 мВт, кВт.ч</t>
  </si>
  <si>
    <t>Неценовая зона Республика Саха (Якутия)</t>
  </si>
  <si>
    <t>Энергия, СН-2 менее 670 кВт, кВт.ч</t>
  </si>
  <si>
    <t>Мощность, СН-2 от 670 до 10 мВт, кВт</t>
  </si>
  <si>
    <t>Мощность, СН-2 менее 670 кВт, кВт</t>
  </si>
  <si>
    <t>Энергия, НН от 670 до 10 мВт, кВт.ч</t>
  </si>
  <si>
    <t>Энергия, НН менее 670 кВт, кВт.ч</t>
  </si>
  <si>
    <t>Мощность, НН от 670 до 10 мВт, кВт</t>
  </si>
  <si>
    <t>Мощность, НН менее 670 кВт, кВт</t>
  </si>
  <si>
    <t>ИТОГО мощность, кВт:</t>
  </si>
  <si>
    <t>ИТОГО энергия, кВт.ч:</t>
  </si>
  <si>
    <t>2. Договор №ОД-Э-25 от 19.09.2016 УПНПиКРС</t>
  </si>
  <si>
    <t>Промышленное потребление, до 670 кВт, энергия СН-1, кВт.ч</t>
  </si>
  <si>
    <t>Промышленное потребление, до 670 кВт, мощность СН-1, кВт</t>
  </si>
  <si>
    <t>Промышленное потребление, свыше 670 кВт, энергия СН-2, кВт.ч</t>
  </si>
  <si>
    <t>Промышленное потребление, свыше 670 кВт, мощность, СН-2, кВт</t>
  </si>
  <si>
    <t>Промышленное потребление, до 670 кВт, энергия СН-2, кВт.ч</t>
  </si>
  <si>
    <t>Промышленное потребление, до 670 кВт, мощность СН-2, кВт</t>
  </si>
  <si>
    <t>3. Договор от 25.08.2015 №ОД-Э-23 ЗАО СНГБ</t>
  </si>
  <si>
    <t>Промышленное потребление, до 670 кВт, энергия НН, кВт.ч</t>
  </si>
  <si>
    <t>Промышленное потребление, до 670 кВт, мощность НН, кВт</t>
  </si>
  <si>
    <t>4. Договор №ОД-Э-16 СургутМебель</t>
  </si>
  <si>
    <t>Прочие промышленные потребители :</t>
  </si>
  <si>
    <t>Энергия, ВН от 670 кВт до 10 мВт, 3ЦК, кВт.ч</t>
  </si>
  <si>
    <t>Мощность, ВН от 670 кВт до 10 мВт, 3ЦК, кВт</t>
  </si>
  <si>
    <t>Энергия, СН-2 менее 670 кВт, 3ЦК, кВт.ч</t>
  </si>
  <si>
    <t>Мощность, СН-2 менее 670 кВт, 3ЦК, кВт</t>
  </si>
  <si>
    <t>5. Договор № ОД-Э-37-1327 от 03.12.2020 ПАО Сургутнефтегаз (п. Витим)</t>
  </si>
  <si>
    <t>Прочие промышленные потребители (двухставочный тариф) ПАО Якутскэнерго:</t>
  </si>
  <si>
    <t>Энергия, ВН от 670 кВт до 10 МВт, ПАО Якутскэнерго, 6ЦК, кВт.ч</t>
  </si>
  <si>
    <t>Мощность, ВН от 670 кВт до 10 МВт, ПАО Якутскэнерго, 6ЦК, кВт</t>
  </si>
  <si>
    <t>Энергия, НН менее 150 кВт, ПАО Якутскэнерго, 6ЦК, кВт.ч</t>
  </si>
  <si>
    <t>Мощность, НН менее 150 кВт, ПАО Якутскэнерго, 6ЦК, кВт</t>
  </si>
  <si>
    <t>8. Договор от 28.02.2025 № ОД-К-45</t>
  </si>
  <si>
    <t>Электрическая энергия для КП ЭК Восток ОРЭМ, кВт.ч</t>
  </si>
  <si>
    <t>6. Договор от 15.12.2011 № ОД-К-4-1714</t>
  </si>
  <si>
    <t>Электрическая энергия в целях компенсации потерь ОРЭМ, кВт.ч</t>
  </si>
  <si>
    <t xml:space="preserve"> - ВН</t>
  </si>
  <si>
    <t xml:space="preserve"> - СН-2</t>
  </si>
  <si>
    <t>2. Договор от 31.10.2024 №ОД-Э-43 (двухставочный тариф)</t>
  </si>
  <si>
    <t>Энергия, СН-2 менее 670 кВт, АО Газпром энергосбыт Тюмень, 3ЦК, кВт.ч</t>
  </si>
  <si>
    <t>Мощность, СН-2 менее 670 кВт, АО Газпром энергосбыт Тюмень, 3ЦК, кВт</t>
  </si>
  <si>
    <t>7. Договор от 13.07.2023 № ОД-Э-41-1123</t>
  </si>
  <si>
    <t>Энергия, ВН не менее 10 мВт, АО Газпром энергосбыт Тюмень, 3ЦК, кВт.ч</t>
  </si>
  <si>
    <t>Мощность, ВН не менее 10 МВт, АО Газпром энергосбыт Тюмень, 3ЦК, кВт</t>
  </si>
  <si>
    <t>Энергия. СН-2 от 670 кВт до 10 мВт, ЭК Восток, 3ЦК, кВт.ч</t>
  </si>
  <si>
    <t>Мощность, СН-2 от 670 кВт до 10 мВт, ЭК Восток 3ЦК, кВт</t>
  </si>
  <si>
    <t>Энергия, ВН от 670 кВт до 10 мВт, АО Газпром энергосбыт Тюмень, 3ЦК, кВт.ч</t>
  </si>
  <si>
    <t>Мощность, ВН от 670 кВт до 10 мВт, АО Газпром энергосбыт Тюмень, 3ЦК, кВт</t>
  </si>
  <si>
    <t>Энергия, ВН менее 670 кВт, АО Газпром энергосбыт Тюмень, 4ЦК, кВт.ч</t>
  </si>
  <si>
    <t>Мощность, ВН менее 670 кВт, АО Газпром энергосбыт Тюмень, 4ЦК, кВт</t>
  </si>
  <si>
    <t>Мощность, ВН услуга по передачи ПАО ФСК, АО Газпром энергосбыт Тюмень, 4ЦК, кВт</t>
  </si>
  <si>
    <t>ИТОГО энергия:</t>
  </si>
  <si>
    <t>2. Договор от 31.10.2024 №ОД-Э-43 (одноставочный тариф)</t>
  </si>
  <si>
    <t>Прочие промышленные потребители,  от АО "ГЭсТ":</t>
  </si>
  <si>
    <t>первая ценовая категория, менее 670 кВт, BH, кВт.ч</t>
  </si>
  <si>
    <t>первая ценовая категория, менее 670 кВт, CH-2, кВт.ч</t>
  </si>
  <si>
    <t>первая ценовая категория, менее 670 кВт, НН, кВт.ч</t>
  </si>
  <si>
    <t>Прочие промышленные потребители, от АО ЭК "Восток":</t>
  </si>
  <si>
    <t>первая ценовая категория, менее 670 кВт, CH-2, кВт.ч Тюмень</t>
  </si>
  <si>
    <t>Промышленное потребление, кВт.ч</t>
  </si>
  <si>
    <t>Промышленное потребление 7 договор, кВт.ч</t>
  </si>
  <si>
    <t>Население, кВт.ч</t>
  </si>
  <si>
    <t>ИТОГО энергия по 7 договору, кВт.ч:</t>
  </si>
  <si>
    <t>3. Договор от 01.10.2019 №10218262 (одноставочный тариф) АО Мосэнергосбыт</t>
  </si>
  <si>
    <t>8. Договор № ОД-Э-35 от 05.11.2020 ПАО Сургутнефтегаз (от АО Мосэнергосбыт)</t>
  </si>
  <si>
    <t>1ЦК, менее 670 кВт, CH-2, кВт.ч</t>
  </si>
  <si>
    <t>1ЦК, менее 670 кВт, НН, кВт.ч</t>
  </si>
  <si>
    <t>4. Договор от 14.02.2020 №78010000319809 (одноставочный тариф) АО ПСК</t>
  </si>
  <si>
    <t>9. Договор № ОД-Э-36 от 06.11.2020 ПАО Сургутнефтегаз (от АО ПСК)</t>
  </si>
  <si>
    <t>5. Договор ОД-Э-26 от 03.11.2016 (одноставочный тариф) ЭК ВОСТОК</t>
  </si>
  <si>
    <t>Промышленное потребление РРЭ, кВт.ч</t>
  </si>
  <si>
    <t>ИТОГО энергия РРЭ, кВт.ч:</t>
  </si>
  <si>
    <t>ИТОГО энергия покупка, кВт.ч:</t>
  </si>
  <si>
    <t>ИТОГО энергия реализация, кВт.ч:</t>
  </si>
  <si>
    <t>Объем оказанных услуг по передачи электроэнергии</t>
  </si>
  <si>
    <t>Объем резервируемой мощности СНГ за июль 2025 года.</t>
  </si>
  <si>
    <t>Услуги по передачи АО Россети Тюмень:</t>
  </si>
  <si>
    <t>Резервируемый объем мощность СНГ ВН, МВт</t>
  </si>
  <si>
    <t xml:space="preserve"> - одноставочный тариф ВН, кВт.ч</t>
  </si>
  <si>
    <t>Резервируемый объем мощность СНГ СН-2, МВт</t>
  </si>
  <si>
    <t xml:space="preserve"> - одноставочный тариф  СН-2, кВт.ч</t>
  </si>
  <si>
    <t>Услуги по передачи ПАО "ФСК ЕЭС":</t>
  </si>
  <si>
    <t>Основная совокупность от АО "Россети Тюмень", ВН, МВт</t>
  </si>
  <si>
    <t xml:space="preserve"> - двухставочный тариф ВН , кВт</t>
  </si>
  <si>
    <t>ПС Нюрымская от АО "Россети Тюмень", ВН, МВт</t>
  </si>
  <si>
    <t xml:space="preserve"> - двухставочный тариф ВН (сеть 220 кВ), кВт.ч </t>
  </si>
  <si>
    <t>ПС Нулевая от АО "Россети Тюмень", ВН, МВт</t>
  </si>
  <si>
    <t xml:space="preserve"> - двухставочный тариф ВН (сеть 330 кВ), кВт.ч </t>
  </si>
  <si>
    <t>ПС Шукшинская от АО "Россети Тюмень", СН-2, МВт</t>
  </si>
  <si>
    <t>ООО "Сургутские городские электрические сети", кВт.ч</t>
  </si>
  <si>
    <t xml:space="preserve"> -ВН</t>
  </si>
  <si>
    <t>Сети 330 кВ и ниже от ПАО "ФСК ЕЭС", ВН, МВт</t>
  </si>
  <si>
    <t>Сети 220 кВ и ниже от ПАО "ФСК ЕЭС", ВН, МВт</t>
  </si>
  <si>
    <t xml:space="preserve"> - НН</t>
  </si>
  <si>
    <t>АО "Аэропорт", СН-2, кВт.ч</t>
  </si>
  <si>
    <t>Объем оказанных услуг по передачи электроэнергии СТСО</t>
  </si>
  <si>
    <t>МУП СРЭС, кВт.ч</t>
  </si>
  <si>
    <t xml:space="preserve"> - СН-1</t>
  </si>
  <si>
    <t xml:space="preserve"> - одноставочный тариф СН-1, кВт.ч</t>
  </si>
  <si>
    <t xml:space="preserve"> - одноставочный тариф СН-2, кВт.ч</t>
  </si>
  <si>
    <t xml:space="preserve"> - одноставочный тариф НН, кВт.ч</t>
  </si>
  <si>
    <t>ОАО РЖД, ВН кВт.ч</t>
  </si>
  <si>
    <t>ИТОГО по СТСО:</t>
  </si>
  <si>
    <t>АО "ЮРЭСК", ВН, кВт.ч</t>
  </si>
  <si>
    <t>ПAO "Сургутнефтегаз":</t>
  </si>
  <si>
    <t>ПАО Якутскэнерго:</t>
  </si>
  <si>
    <t xml:space="preserve"> - двухставочный тариф ВН , кВт.ч </t>
  </si>
  <si>
    <t xml:space="preserve"> - двухставочный тариф НН , кВт.ч </t>
  </si>
  <si>
    <t xml:space="preserve"> - двухставочный тариф НН , кВт </t>
  </si>
  <si>
    <t>ИТОГО:</t>
  </si>
  <si>
    <t xml:space="preserve">    Начальник отдела</t>
  </si>
  <si>
    <t xml:space="preserve">    расчетов и отчетности</t>
  </si>
  <si>
    <t xml:space="preserve">    ООО "Сургутэнергосбыт"</t>
  </si>
  <si>
    <t>О.А.Ганжа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</si>
</sst>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3" formatCode="_-* #,##0.0000_р_._-;\-* #,##0.0000_р_._-;_-* &quot;-&quot;???_р_._-;_-@_-"/>
    <numFmt numFmtId="174" formatCode="#,##0_ ;[Red]\-#,##0\ "/>
    <numFmt numFmtId="175" formatCode="#,##0.000000"/>
    <numFmt numFmtId="176" formatCode="#,##0.000000_ ;[Red]\-#,##0.000000\ "/>
    <numFmt numFmtId="177" formatCode="#,##0.000_ ;[Red]\-#,##0.000\ "/>
    <numFmt numFmtId="178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170" fontId="6" fillId="2" borderId="16" xfId="3" applyNumberFormat="1" applyFont="1" applyFill="1" applyBorder="1" applyAlignment="1">
      <alignment horizontal="left" vertical="center" wrapText="1"/>
    </xf>
    <xf numFmtId="0" fontId="0" fillId="4" borderId="0" xfId="0" applyFill="1"/>
    <xf numFmtId="4" fontId="6" fillId="4" borderId="1" xfId="1" applyNumberFormat="1" applyFont="1" applyFill="1" applyBorder="1" applyAlignment="1">
      <alignment horizontal="left" vertical="center" wrapText="1" indent="2"/>
    </xf>
    <xf numFmtId="169" fontId="6" fillId="4" borderId="1" xfId="2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left" vertical="center" wrapText="1" indent="2"/>
    </xf>
    <xf numFmtId="169" fontId="5" fillId="2" borderId="1" xfId="2" applyNumberFormat="1" applyFont="1" applyFill="1" applyBorder="1" applyAlignment="1">
      <alignment vertical="center" wrapText="1"/>
    </xf>
    <xf numFmtId="169" fontId="6" fillId="2" borderId="16" xfId="2" applyNumberFormat="1" applyFont="1" applyFill="1" applyBorder="1" applyAlignment="1">
      <alignment vertical="center" wrapText="1"/>
    </xf>
    <xf numFmtId="169" fontId="5" fillId="2" borderId="10" xfId="2" applyNumberFormat="1" applyFont="1" applyFill="1" applyBorder="1" applyAlignment="1">
      <alignment vertical="center" wrapText="1"/>
    </xf>
    <xf numFmtId="169" fontId="6" fillId="2" borderId="11" xfId="2" applyNumberFormat="1" applyFont="1" applyFill="1" applyBorder="1" applyAlignment="1">
      <alignment vertical="center" wrapText="1"/>
    </xf>
    <xf numFmtId="0" fontId="5" fillId="4" borderId="15" xfId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left" vertical="center" wrapText="1" indent="2"/>
    </xf>
    <xf numFmtId="169" fontId="6" fillId="4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4" borderId="1" xfId="2" applyNumberFormat="1" applyFont="1" applyFill="1" applyBorder="1" applyAlignment="1">
      <alignment horizontal="center" vertical="center" wrapText="1"/>
    </xf>
    <xf numFmtId="169" fontId="5" fillId="2" borderId="1" xfId="2" applyNumberFormat="1" applyFont="1" applyFill="1" applyBorder="1" applyAlignment="1">
      <alignment horizontal="center" vertical="center" wrapText="1"/>
    </xf>
    <xf numFmtId="169" fontId="6" fillId="0" borderId="16" xfId="2" applyNumberFormat="1" applyFont="1" applyFill="1" applyBorder="1" applyAlignment="1">
      <alignment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" fontId="6" fillId="2" borderId="13" xfId="1" applyNumberFormat="1" applyFont="1" applyFill="1" applyBorder="1" applyAlignment="1">
      <alignment horizontal="right" vertical="center" wrapText="1"/>
    </xf>
    <xf numFmtId="170" fontId="6" fillId="2" borderId="1" xfId="3" applyNumberFormat="1" applyFont="1" applyFill="1" applyBorder="1" applyAlignment="1">
      <alignment horizontal="left" vertical="center" wrapText="1"/>
    </xf>
    <xf numFmtId="168" fontId="6" fillId="4" borderId="1" xfId="1" applyNumberFormat="1" applyFont="1" applyFill="1" applyBorder="1" applyAlignment="1">
      <alignment horizontal="left" vertical="center" wrapText="1"/>
    </xf>
    <xf numFmtId="168" fontId="5" fillId="2" borderId="1" xfId="2" applyNumberFormat="1" applyFont="1" applyFill="1" applyBorder="1" applyAlignment="1">
      <alignment horizontal="center" vertical="center" wrapText="1"/>
    </xf>
    <xf numFmtId="168" fontId="5" fillId="2" borderId="1" xfId="2" applyNumberFormat="1" applyFont="1" applyFill="1" applyBorder="1" applyAlignment="1">
      <alignment horizontal="left" vertical="center" wrapText="1"/>
    </xf>
    <xf numFmtId="168" fontId="5" fillId="2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4" borderId="1" xfId="2" applyNumberFormat="1" applyFont="1" applyFill="1" applyBorder="1" applyAlignment="1">
      <alignment horizontal="right" vertical="center" wrapText="1"/>
    </xf>
    <xf numFmtId="168" fontId="6" fillId="4" borderId="16" xfId="1" applyNumberFormat="1" applyFont="1" applyFill="1" applyBorder="1" applyAlignment="1">
      <alignment horizontal="left" vertical="center" wrapText="1"/>
    </xf>
    <xf numFmtId="167" fontId="6" fillId="3" borderId="18" xfId="2" applyNumberFormat="1" applyFont="1" applyFill="1" applyBorder="1" applyAlignment="1">
      <alignment horizontal="center" vertical="center" wrapText="1"/>
    </xf>
    <xf numFmtId="167" fontId="6" fillId="3" borderId="10" xfId="2" applyNumberFormat="1" applyFont="1" applyFill="1" applyBorder="1" applyAlignment="1">
      <alignment horizontal="center" vertical="center" wrapText="1"/>
    </xf>
    <xf numFmtId="167" fontId="6" fillId="3" borderId="11" xfId="2" applyNumberFormat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4" fontId="6" fillId="4" borderId="20" xfId="1" applyNumberFormat="1" applyFont="1" applyFill="1" applyBorder="1" applyAlignment="1">
      <alignment horizontal="left" vertical="center" wrapText="1" indent="2"/>
    </xf>
    <xf numFmtId="169" fontId="6" fillId="4" borderId="20" xfId="2" applyNumberFormat="1" applyFont="1" applyFill="1" applyBorder="1" applyAlignment="1">
      <alignment vertical="center" wrapText="1"/>
    </xf>
    <xf numFmtId="170" fontId="6" fillId="2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3" fontId="5" fillId="0" borderId="1" xfId="2" applyNumberFormat="1" applyFont="1" applyFill="1" applyBorder="1" applyAlignment="1">
      <alignment vertical="center" wrapText="1"/>
    </xf>
    <xf numFmtId="173" fontId="5" fillId="2" borderId="1" xfId="2" applyNumberFormat="1" applyFont="1" applyFill="1" applyBorder="1" applyAlignment="1">
      <alignment vertical="center" wrapText="1"/>
    </xf>
    <xf numFmtId="173" fontId="6" fillId="4" borderId="20" xfId="2" applyNumberFormat="1" applyFont="1" applyFill="1" applyBorder="1" applyAlignment="1">
      <alignment vertical="center" wrapText="1"/>
    </xf>
    <xf numFmtId="173" fontId="6" fillId="4" borderId="21" xfId="2" applyNumberFormat="1" applyFont="1" applyFill="1" applyBorder="1" applyAlignment="1">
      <alignment vertical="center" wrapText="1"/>
    </xf>
    <xf numFmtId="171" fontId="6" fillId="2" borderId="13" xfId="3" applyNumberFormat="1" applyFont="1" applyFill="1" applyBorder="1" applyAlignment="1">
      <alignment horizontal="left" vertical="center" wrapText="1"/>
    </xf>
    <xf numFmtId="171" fontId="6" fillId="2" borderId="14" xfId="3" applyNumberFormat="1" applyFont="1" applyFill="1" applyBorder="1" applyAlignment="1">
      <alignment horizontal="left" vertical="center" wrapText="1"/>
    </xf>
    <xf numFmtId="173" fontId="6" fillId="0" borderId="16" xfId="2" applyNumberFormat="1" applyFont="1" applyFill="1" applyBorder="1" applyAlignment="1">
      <alignment vertical="center" wrapText="1"/>
    </xf>
    <xf numFmtId="0" fontId="1" fillId="0" borderId="0" xfId="6"/>
    <xf numFmtId="0" fontId="1" fillId="5" borderId="25" xfId="6" applyFill="1" applyBorder="1"/>
    <xf numFmtId="0" fontId="1" fillId="5" borderId="28" xfId="6" applyFill="1" applyBorder="1"/>
    <xf numFmtId="0" fontId="14" fillId="6" borderId="30" xfId="6" applyFont="1" applyFill="1" applyBorder="1"/>
    <xf numFmtId="0" fontId="1" fillId="6" borderId="31" xfId="6" applyFill="1" applyBorder="1"/>
    <xf numFmtId="174" fontId="15" fillId="6" borderId="32" xfId="6" applyNumberFormat="1" applyFont="1" applyFill="1" applyBorder="1"/>
    <xf numFmtId="0" fontId="1" fillId="7" borderId="33" xfId="6" applyFont="1" applyFill="1" applyBorder="1"/>
    <xf numFmtId="0" fontId="1" fillId="7" borderId="31" xfId="6" applyFill="1" applyBorder="1"/>
    <xf numFmtId="174" fontId="15" fillId="7" borderId="16" xfId="6" applyNumberFormat="1" applyFont="1" applyFill="1" applyBorder="1"/>
    <xf numFmtId="0" fontId="1" fillId="6" borderId="30" xfId="6" applyFont="1" applyFill="1" applyBorder="1"/>
    <xf numFmtId="0" fontId="16" fillId="7" borderId="33" xfId="6" applyFont="1" applyFill="1" applyBorder="1"/>
    <xf numFmtId="0" fontId="1" fillId="6" borderId="30" xfId="6" applyFill="1" applyBorder="1"/>
    <xf numFmtId="0" fontId="17" fillId="6" borderId="30" xfId="6" applyFont="1" applyFill="1" applyBorder="1"/>
    <xf numFmtId="0" fontId="18" fillId="6" borderId="31" xfId="6" applyFont="1" applyFill="1" applyBorder="1"/>
    <xf numFmtId="174" fontId="15" fillId="6" borderId="34" xfId="6" applyNumberFormat="1" applyFont="1" applyFill="1" applyBorder="1"/>
    <xf numFmtId="0" fontId="1" fillId="6" borderId="35" xfId="6" applyFill="1" applyBorder="1"/>
    <xf numFmtId="0" fontId="1" fillId="6" borderId="36" xfId="6" applyFill="1" applyBorder="1"/>
    <xf numFmtId="0" fontId="19" fillId="6" borderId="30" xfId="6" applyFont="1" applyFill="1" applyBorder="1"/>
    <xf numFmtId="0" fontId="1" fillId="7" borderId="36" xfId="6" applyFill="1" applyBorder="1"/>
    <xf numFmtId="174" fontId="15" fillId="7" borderId="37" xfId="6" applyNumberFormat="1" applyFont="1" applyFill="1" applyBorder="1"/>
    <xf numFmtId="0" fontId="9" fillId="7" borderId="38" xfId="6" applyFont="1" applyFill="1" applyBorder="1"/>
    <xf numFmtId="174" fontId="20" fillId="7" borderId="37" xfId="6" applyNumberFormat="1" applyFont="1" applyFill="1" applyBorder="1"/>
    <xf numFmtId="0" fontId="9" fillId="7" borderId="39" xfId="6" applyFont="1" applyFill="1" applyBorder="1"/>
    <xf numFmtId="0" fontId="1" fillId="7" borderId="40" xfId="6" applyFill="1" applyBorder="1"/>
    <xf numFmtId="174" fontId="20" fillId="7" borderId="11" xfId="6" applyNumberFormat="1" applyFont="1" applyFill="1" applyBorder="1"/>
    <xf numFmtId="0" fontId="9" fillId="6" borderId="35" xfId="6" applyFont="1" applyFill="1" applyBorder="1"/>
    <xf numFmtId="174" fontId="20" fillId="6" borderId="38" xfId="6" applyNumberFormat="1" applyFont="1" applyFill="1" applyBorder="1"/>
    <xf numFmtId="0" fontId="1" fillId="7" borderId="38" xfId="6" applyFill="1" applyBorder="1"/>
    <xf numFmtId="0" fontId="13" fillId="6" borderId="30" xfId="6" applyFont="1" applyFill="1" applyBorder="1" applyAlignment="1"/>
    <xf numFmtId="0" fontId="13" fillId="6" borderId="41" xfId="6" applyFont="1" applyFill="1" applyBorder="1" applyAlignment="1"/>
    <xf numFmtId="0" fontId="9" fillId="7" borderId="42" xfId="6" applyFont="1" applyFill="1" applyBorder="1"/>
    <xf numFmtId="0" fontId="9" fillId="7" borderId="43" xfId="6" applyFont="1" applyFill="1" applyBorder="1"/>
    <xf numFmtId="3" fontId="15" fillId="7" borderId="44" xfId="6" applyNumberFormat="1" applyFont="1" applyFill="1" applyBorder="1"/>
    <xf numFmtId="0" fontId="1" fillId="7" borderId="42" xfId="6" applyFont="1" applyFill="1" applyBorder="1"/>
    <xf numFmtId="0" fontId="9" fillId="7" borderId="31" xfId="6" applyFont="1" applyFill="1" applyBorder="1"/>
    <xf numFmtId="3" fontId="15" fillId="7" borderId="0" xfId="6" applyNumberFormat="1" applyFont="1" applyFill="1" applyBorder="1"/>
    <xf numFmtId="0" fontId="9" fillId="7" borderId="0" xfId="6" applyFont="1" applyFill="1" applyBorder="1"/>
    <xf numFmtId="3" fontId="20" fillId="7" borderId="37" xfId="6" applyNumberFormat="1" applyFont="1" applyFill="1" applyBorder="1"/>
    <xf numFmtId="0" fontId="13" fillId="6" borderId="35" xfId="6" applyFont="1" applyFill="1" applyBorder="1" applyAlignment="1"/>
    <xf numFmtId="0" fontId="13" fillId="6" borderId="38" xfId="6" applyFont="1" applyFill="1" applyBorder="1" applyAlignment="1"/>
    <xf numFmtId="0" fontId="1" fillId="7" borderId="33" xfId="6" applyFill="1" applyBorder="1"/>
    <xf numFmtId="0" fontId="9" fillId="6" borderId="45" xfId="6" applyFont="1" applyFill="1" applyBorder="1"/>
    <xf numFmtId="0" fontId="1" fillId="6" borderId="40" xfId="6" applyFill="1" applyBorder="1"/>
    <xf numFmtId="174" fontId="20" fillId="6" borderId="46" xfId="6" applyNumberFormat="1" applyFont="1" applyFill="1" applyBorder="1"/>
    <xf numFmtId="174" fontId="23" fillId="6" borderId="32" xfId="6" applyNumberFormat="1" applyFont="1" applyFill="1" applyBorder="1"/>
    <xf numFmtId="0" fontId="24" fillId="6" borderId="31" xfId="6" applyFont="1" applyFill="1" applyBorder="1"/>
    <xf numFmtId="3" fontId="15" fillId="6" borderId="33" xfId="6" applyNumberFormat="1" applyFont="1" applyFill="1" applyBorder="1"/>
    <xf numFmtId="174" fontId="23" fillId="6" borderId="33" xfId="6" applyNumberFormat="1" applyFont="1" applyFill="1" applyBorder="1"/>
    <xf numFmtId="174" fontId="15" fillId="7" borderId="33" xfId="6" applyNumberFormat="1" applyFont="1" applyFill="1" applyBorder="1"/>
    <xf numFmtId="0" fontId="1" fillId="7" borderId="30" xfId="6" applyFont="1" applyFill="1" applyBorder="1"/>
    <xf numFmtId="0" fontId="24" fillId="7" borderId="31" xfId="6" applyFont="1" applyFill="1" applyBorder="1"/>
    <xf numFmtId="3" fontId="15" fillId="7" borderId="33" xfId="6" applyNumberFormat="1" applyFont="1" applyFill="1" applyBorder="1"/>
    <xf numFmtId="0" fontId="9" fillId="7" borderId="45" xfId="6" applyFont="1" applyFill="1" applyBorder="1"/>
    <xf numFmtId="174" fontId="20" fillId="7" borderId="46" xfId="6" applyNumberFormat="1" applyFont="1" applyFill="1" applyBorder="1"/>
    <xf numFmtId="0" fontId="9" fillId="6" borderId="30" xfId="6" applyFont="1" applyFill="1" applyBorder="1"/>
    <xf numFmtId="0" fontId="9" fillId="6" borderId="31" xfId="6" applyFont="1" applyFill="1" applyBorder="1"/>
    <xf numFmtId="3" fontId="20" fillId="6" borderId="33" xfId="6" applyNumberFormat="1" applyFont="1" applyFill="1" applyBorder="1"/>
    <xf numFmtId="0" fontId="9" fillId="7" borderId="30" xfId="6" applyFont="1" applyFill="1" applyBorder="1"/>
    <xf numFmtId="3" fontId="20" fillId="7" borderId="33" xfId="6" applyNumberFormat="1" applyFont="1" applyFill="1" applyBorder="1"/>
    <xf numFmtId="3" fontId="20" fillId="6" borderId="38" xfId="6" applyNumberFormat="1" applyFont="1" applyFill="1" applyBorder="1"/>
    <xf numFmtId="0" fontId="1" fillId="7" borderId="30" xfId="6" applyFill="1" applyBorder="1"/>
    <xf numFmtId="0" fontId="9" fillId="6" borderId="40" xfId="6" applyFont="1" applyFill="1" applyBorder="1"/>
    <xf numFmtId="3" fontId="20" fillId="6" borderId="47" xfId="6" applyNumberFormat="1" applyFont="1" applyFill="1" applyBorder="1"/>
    <xf numFmtId="0" fontId="22" fillId="7" borderId="17" xfId="6" applyFont="1" applyFill="1" applyBorder="1"/>
    <xf numFmtId="0" fontId="9" fillId="7" borderId="48" xfId="6" applyFont="1" applyFill="1" applyBorder="1"/>
    <xf numFmtId="3" fontId="15" fillId="7" borderId="6" xfId="6" applyNumberFormat="1" applyFont="1" applyFill="1" applyBorder="1"/>
    <xf numFmtId="175" fontId="15" fillId="6" borderId="41" xfId="6" applyNumberFormat="1" applyFont="1" applyFill="1" applyBorder="1"/>
    <xf numFmtId="0" fontId="1" fillId="7" borderId="35" xfId="6" applyFont="1" applyFill="1" applyBorder="1"/>
    <xf numFmtId="176" fontId="15" fillId="7" borderId="49" xfId="6" applyNumberFormat="1" applyFont="1" applyFill="1" applyBorder="1"/>
    <xf numFmtId="0" fontId="9" fillId="6" borderId="36" xfId="6" applyFont="1" applyFill="1" applyBorder="1"/>
    <xf numFmtId="175" fontId="15" fillId="6" borderId="38" xfId="6" applyNumberFormat="1" applyFont="1" applyFill="1" applyBorder="1"/>
    <xf numFmtId="175" fontId="20" fillId="6" borderId="47" xfId="6" applyNumberFormat="1" applyFont="1" applyFill="1" applyBorder="1"/>
    <xf numFmtId="0" fontId="26" fillId="7" borderId="50" xfId="6" applyFont="1" applyFill="1" applyBorder="1"/>
    <xf numFmtId="0" fontId="9" fillId="7" borderId="51" xfId="6" applyFont="1" applyFill="1" applyBorder="1"/>
    <xf numFmtId="176" fontId="15" fillId="7" borderId="11" xfId="6" applyNumberFormat="1" applyFont="1" applyFill="1" applyBorder="1"/>
    <xf numFmtId="3" fontId="15" fillId="7" borderId="11" xfId="6" applyNumberFormat="1" applyFont="1" applyFill="1" applyBorder="1"/>
    <xf numFmtId="0" fontId="9" fillId="7" borderId="36" xfId="6" applyFont="1" applyFill="1" applyBorder="1"/>
    <xf numFmtId="3" fontId="20" fillId="7" borderId="38" xfId="6" applyNumberFormat="1" applyFont="1" applyFill="1" applyBorder="1"/>
    <xf numFmtId="3" fontId="20" fillId="6" borderId="41" xfId="6" applyNumberFormat="1" applyFont="1" applyFill="1" applyBorder="1"/>
    <xf numFmtId="0" fontId="9" fillId="6" borderId="22" xfId="6" applyFont="1" applyFill="1" applyBorder="1"/>
    <xf numFmtId="0" fontId="1" fillId="6" borderId="52" xfId="6" applyFill="1" applyBorder="1"/>
    <xf numFmtId="177" fontId="20" fillId="6" borderId="53" xfId="6" applyNumberFormat="1" applyFont="1" applyFill="1" applyBorder="1"/>
    <xf numFmtId="177" fontId="20" fillId="7" borderId="11" xfId="6" applyNumberFormat="1" applyFont="1" applyFill="1" applyBorder="1"/>
    <xf numFmtId="0" fontId="1" fillId="0" borderId="54" xfId="6" applyBorder="1"/>
    <xf numFmtId="0" fontId="1" fillId="0" borderId="0" xfId="6" applyFont="1" applyProtection="1">
      <protection hidden="1"/>
    </xf>
    <xf numFmtId="0" fontId="1" fillId="0" borderId="50" xfId="6" applyBorder="1"/>
    <xf numFmtId="0" fontId="1" fillId="0" borderId="0" xfId="6" applyProtection="1">
      <protection hidden="1"/>
    </xf>
    <xf numFmtId="0" fontId="9" fillId="8" borderId="17" xfId="6" applyFont="1" applyFill="1" applyBorder="1"/>
    <xf numFmtId="0" fontId="1" fillId="8" borderId="48" xfId="6" applyFill="1" applyBorder="1"/>
    <xf numFmtId="174" fontId="27" fillId="8" borderId="14" xfId="6" applyNumberFormat="1" applyFont="1" applyFill="1" applyBorder="1"/>
    <xf numFmtId="0" fontId="28" fillId="8" borderId="30" xfId="6" applyFont="1" applyFill="1" applyBorder="1"/>
    <xf numFmtId="0" fontId="28" fillId="8" borderId="31" xfId="6" applyFont="1" applyFill="1" applyBorder="1"/>
    <xf numFmtId="177" fontId="28" fillId="8" borderId="16" xfId="6" applyNumberFormat="1" applyFont="1" applyFill="1" applyBorder="1"/>
    <xf numFmtId="0" fontId="29" fillId="8" borderId="30" xfId="6" applyFont="1" applyFill="1" applyBorder="1"/>
    <xf numFmtId="0" fontId="29" fillId="8" borderId="31" xfId="6" applyFont="1" applyFill="1" applyBorder="1"/>
    <xf numFmtId="174" fontId="28" fillId="8" borderId="32" xfId="6" applyNumberFormat="1" applyFont="1" applyFill="1" applyBorder="1"/>
    <xf numFmtId="0" fontId="29" fillId="8" borderId="35" xfId="6" applyFont="1" applyFill="1" applyBorder="1"/>
    <xf numFmtId="0" fontId="29" fillId="8" borderId="36" xfId="6" applyFont="1" applyFill="1" applyBorder="1"/>
    <xf numFmtId="174" fontId="28" fillId="8" borderId="34" xfId="6" applyNumberFormat="1" applyFont="1" applyFill="1" applyBorder="1"/>
    <xf numFmtId="3" fontId="1" fillId="0" borderId="54" xfId="6" applyNumberFormat="1" applyBorder="1"/>
    <xf numFmtId="0" fontId="1" fillId="0" borderId="0" xfId="6" applyBorder="1"/>
    <xf numFmtId="0" fontId="1" fillId="0" borderId="55" xfId="6" applyBorder="1"/>
    <xf numFmtId="0" fontId="30" fillId="8" borderId="17" xfId="6" applyFont="1" applyFill="1" applyBorder="1"/>
    <xf numFmtId="0" fontId="29" fillId="8" borderId="5" xfId="6" applyFont="1" applyFill="1" applyBorder="1"/>
    <xf numFmtId="174" fontId="28" fillId="8" borderId="6" xfId="6" applyNumberFormat="1" applyFont="1" applyFill="1" applyBorder="1"/>
    <xf numFmtId="0" fontId="1" fillId="8" borderId="30" xfId="6" applyFont="1" applyFill="1" applyBorder="1"/>
    <xf numFmtId="0" fontId="1" fillId="8" borderId="31" xfId="6" applyFill="1" applyBorder="1"/>
    <xf numFmtId="0" fontId="29" fillId="8" borderId="45" xfId="6" applyFont="1" applyFill="1" applyBorder="1"/>
    <xf numFmtId="0" fontId="29" fillId="8" borderId="40" xfId="6" applyFont="1" applyFill="1" applyBorder="1"/>
    <xf numFmtId="174" fontId="28" fillId="8" borderId="11" xfId="6" applyNumberFormat="1" applyFont="1" applyFill="1" applyBorder="1"/>
    <xf numFmtId="174" fontId="31" fillId="8" borderId="14" xfId="6" applyNumberFormat="1" applyFont="1" applyFill="1" applyBorder="1"/>
    <xf numFmtId="0" fontId="9" fillId="8" borderId="30" xfId="6" applyFont="1" applyFill="1" applyBorder="1" applyAlignment="1">
      <alignment horizontal="left" wrapText="1"/>
    </xf>
    <xf numFmtId="0" fontId="9" fillId="8" borderId="31" xfId="6" applyFont="1" applyFill="1" applyBorder="1" applyAlignment="1">
      <alignment horizontal="left" wrapText="1"/>
    </xf>
    <xf numFmtId="174" fontId="15" fillId="8" borderId="16" xfId="6" applyNumberFormat="1" applyFont="1" applyFill="1" applyBorder="1"/>
    <xf numFmtId="0" fontId="1" fillId="8" borderId="45" xfId="6" applyFont="1" applyFill="1" applyBorder="1"/>
    <xf numFmtId="0" fontId="1" fillId="8" borderId="40" xfId="6" applyFill="1" applyBorder="1"/>
    <xf numFmtId="177" fontId="28" fillId="8" borderId="11" xfId="6" applyNumberFormat="1" applyFont="1" applyFill="1" applyBorder="1"/>
    <xf numFmtId="0" fontId="9" fillId="8" borderId="45" xfId="6" applyFont="1" applyFill="1" applyBorder="1" applyAlignment="1">
      <alignment horizontal="left" wrapText="1"/>
    </xf>
    <xf numFmtId="0" fontId="9" fillId="8" borderId="40" xfId="6" applyFont="1" applyFill="1" applyBorder="1" applyAlignment="1">
      <alignment horizontal="left" wrapText="1"/>
    </xf>
    <xf numFmtId="174" fontId="15" fillId="8" borderId="11" xfId="6" applyNumberFormat="1" applyFont="1" applyFill="1" applyBorder="1"/>
    <xf numFmtId="0" fontId="9" fillId="8" borderId="54" xfId="6" applyFont="1" applyFill="1" applyBorder="1"/>
    <xf numFmtId="0" fontId="9" fillId="8" borderId="56" xfId="6" applyFont="1" applyFill="1" applyBorder="1"/>
    <xf numFmtId="174" fontId="31" fillId="8" borderId="57" xfId="6" applyNumberFormat="1" applyFont="1" applyFill="1" applyBorder="1"/>
    <xf numFmtId="0" fontId="9" fillId="8" borderId="26" xfId="6" applyFont="1" applyFill="1" applyBorder="1"/>
    <xf numFmtId="0" fontId="9" fillId="8" borderId="58" xfId="6" applyFont="1" applyFill="1" applyBorder="1"/>
    <xf numFmtId="174" fontId="31" fillId="8" borderId="4" xfId="6" applyNumberFormat="1" applyFont="1" applyFill="1" applyBorder="1"/>
    <xf numFmtId="0" fontId="9" fillId="8" borderId="35" xfId="6" applyFont="1" applyFill="1" applyBorder="1"/>
    <xf numFmtId="0" fontId="9" fillId="8" borderId="36" xfId="6" applyFont="1" applyFill="1" applyBorder="1"/>
    <xf numFmtId="174" fontId="15" fillId="8" borderId="37" xfId="6" applyNumberFormat="1" applyFont="1" applyFill="1" applyBorder="1"/>
    <xf numFmtId="0" fontId="9" fillId="8" borderId="45" xfId="6" applyFont="1" applyFill="1" applyBorder="1"/>
    <xf numFmtId="0" fontId="9" fillId="8" borderId="40" xfId="6" applyFont="1" applyFill="1" applyBorder="1"/>
    <xf numFmtId="0" fontId="20" fillId="8" borderId="22" xfId="6" applyFont="1" applyFill="1" applyBorder="1"/>
    <xf numFmtId="0" fontId="29" fillId="8" borderId="52" xfId="6" applyFont="1" applyFill="1" applyBorder="1"/>
    <xf numFmtId="174" fontId="20" fillId="8" borderId="53" xfId="6" applyNumberFormat="1" applyFont="1" applyFill="1" applyBorder="1"/>
    <xf numFmtId="0" fontId="9" fillId="8" borderId="22" xfId="6" applyFont="1" applyFill="1" applyBorder="1"/>
    <xf numFmtId="0" fontId="9" fillId="8" borderId="52" xfId="6" applyFont="1" applyFill="1" applyBorder="1"/>
    <xf numFmtId="174" fontId="31" fillId="8" borderId="53" xfId="6" applyNumberFormat="1" applyFont="1" applyFill="1" applyBorder="1"/>
    <xf numFmtId="3" fontId="1" fillId="0" borderId="0" xfId="6" applyNumberFormat="1"/>
    <xf numFmtId="0" fontId="9" fillId="8" borderId="50" xfId="6" applyFont="1" applyFill="1" applyBorder="1"/>
    <xf numFmtId="0" fontId="9" fillId="8" borderId="51" xfId="6" applyFont="1" applyFill="1" applyBorder="1"/>
    <xf numFmtId="174" fontId="15" fillId="8" borderId="9" xfId="6" applyNumberFormat="1" applyFont="1" applyFill="1" applyBorder="1"/>
    <xf numFmtId="174" fontId="1" fillId="0" borderId="0" xfId="6" applyNumberFormat="1"/>
    <xf numFmtId="0" fontId="9" fillId="8" borderId="48" xfId="6" applyFont="1" applyFill="1" applyBorder="1"/>
    <xf numFmtId="0" fontId="9" fillId="8" borderId="43" xfId="6" applyFont="1" applyFill="1" applyBorder="1"/>
    <xf numFmtId="0" fontId="9" fillId="8" borderId="31" xfId="6" applyFont="1" applyFill="1" applyBorder="1"/>
    <xf numFmtId="0" fontId="1" fillId="8" borderId="56" xfId="6" applyFill="1" applyBorder="1"/>
    <xf numFmtId="174" fontId="32" fillId="8" borderId="57" xfId="6" applyNumberFormat="1" applyFont="1" applyFill="1" applyBorder="1"/>
    <xf numFmtId="0" fontId="1" fillId="5" borderId="22" xfId="6" applyFill="1" applyBorder="1"/>
    <xf numFmtId="0" fontId="1" fillId="5" borderId="23" xfId="6" applyFill="1" applyBorder="1"/>
    <xf numFmtId="0" fontId="9" fillId="5" borderId="51" xfId="6" applyFont="1" applyFill="1" applyBorder="1"/>
    <xf numFmtId="0" fontId="1" fillId="5" borderId="59" xfId="6" applyFill="1" applyBorder="1"/>
    <xf numFmtId="0" fontId="33" fillId="0" borderId="0" xfId="6" applyFont="1"/>
    <xf numFmtId="0" fontId="34" fillId="0" borderId="0" xfId="6" applyFont="1"/>
    <xf numFmtId="178" fontId="1" fillId="0" borderId="0" xfId="7" applyNumberFormat="1" applyFont="1"/>
    <xf numFmtId="174" fontId="34" fillId="0" borderId="0" xfId="6" applyNumberFormat="1" applyFont="1"/>
    <xf numFmtId="0" fontId="35" fillId="0" borderId="0" xfId="0" applyFont="1"/>
    <xf numFmtId="0" fontId="5" fillId="2" borderId="2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2" borderId="18" xfId="1" applyFont="1" applyFill="1" applyBorder="1" applyAlignment="1">
      <alignment horizontal="center" vertical="center" textRotation="90" wrapText="1"/>
    </xf>
    <xf numFmtId="4" fontId="6" fillId="2" borderId="15" xfId="1" applyNumberFormat="1" applyFont="1" applyFill="1" applyBorder="1" applyAlignment="1">
      <alignment horizontal="righ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6" fillId="2" borderId="12" xfId="1" applyNumberFormat="1" applyFont="1" applyFill="1" applyBorder="1" applyAlignment="1">
      <alignment horizontal="right" vertical="center" wrapText="1"/>
    </xf>
    <xf numFmtId="4" fontId="6" fillId="2" borderId="13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66" fontId="6" fillId="3" borderId="17" xfId="2" applyNumberFormat="1" applyFont="1" applyFill="1" applyBorder="1" applyAlignment="1">
      <alignment horizontal="center" vertical="center" wrapText="1"/>
    </xf>
    <xf numFmtId="166" fontId="6" fillId="3" borderId="5" xfId="2" applyNumberFormat="1" applyFont="1" applyFill="1" applyBorder="1" applyAlignment="1">
      <alignment horizontal="center" vertical="center" wrapText="1"/>
    </xf>
    <xf numFmtId="166" fontId="6" fillId="3" borderId="6" xfId="2" applyNumberFormat="1" applyFont="1" applyFill="1" applyBorder="1" applyAlignment="1">
      <alignment horizontal="center" vertical="center" wrapText="1"/>
    </xf>
    <xf numFmtId="0" fontId="9" fillId="8" borderId="17" xfId="6" applyFont="1" applyFill="1" applyBorder="1" applyAlignment="1">
      <alignment horizontal="left" wrapText="1"/>
    </xf>
    <xf numFmtId="0" fontId="9" fillId="8" borderId="48" xfId="6" applyFont="1" applyFill="1" applyBorder="1" applyAlignment="1">
      <alignment horizontal="left" wrapText="1"/>
    </xf>
    <xf numFmtId="0" fontId="12" fillId="9" borderId="17" xfId="6" applyFont="1" applyFill="1" applyBorder="1" applyAlignment="1">
      <alignment horizontal="center"/>
    </xf>
    <xf numFmtId="0" fontId="12" fillId="9" borderId="5" xfId="6" applyFont="1" applyFill="1" applyBorder="1" applyAlignment="1">
      <alignment horizontal="center"/>
    </xf>
    <xf numFmtId="0" fontId="33" fillId="0" borderId="0" xfId="6" applyFont="1" applyAlignment="1">
      <alignment horizontal="right"/>
    </xf>
    <xf numFmtId="0" fontId="13" fillId="6" borderId="30" xfId="6" applyFont="1" applyFill="1" applyBorder="1" applyAlignment="1">
      <alignment horizontal="center"/>
    </xf>
    <xf numFmtId="0" fontId="13" fillId="6" borderId="33" xfId="6" applyFont="1" applyFill="1" applyBorder="1" applyAlignment="1">
      <alignment horizontal="center"/>
    </xf>
    <xf numFmtId="0" fontId="13" fillId="6" borderId="41" xfId="6" applyFont="1" applyFill="1" applyBorder="1" applyAlignment="1">
      <alignment horizontal="center"/>
    </xf>
    <xf numFmtId="0" fontId="13" fillId="7" borderId="33" xfId="6" applyFont="1" applyFill="1" applyBorder="1" applyAlignment="1">
      <alignment horizontal="center"/>
    </xf>
    <xf numFmtId="0" fontId="13" fillId="7" borderId="41" xfId="6" applyFont="1" applyFill="1" applyBorder="1" applyAlignment="1">
      <alignment horizontal="center"/>
    </xf>
    <xf numFmtId="0" fontId="22" fillId="6" borderId="17" xfId="6" applyFont="1" applyFill="1" applyBorder="1" applyAlignment="1">
      <alignment horizontal="center" vertical="center"/>
    </xf>
    <xf numFmtId="0" fontId="22" fillId="6" borderId="5" xfId="6" applyFont="1" applyFill="1" applyBorder="1" applyAlignment="1">
      <alignment horizontal="center" vertical="center"/>
    </xf>
    <xf numFmtId="0" fontId="22" fillId="6" borderId="6" xfId="6" applyFont="1" applyFill="1" applyBorder="1" applyAlignment="1">
      <alignment horizontal="center" vertical="center"/>
    </xf>
    <xf numFmtId="0" fontId="22" fillId="6" borderId="26" xfId="6" applyFont="1" applyFill="1" applyBorder="1" applyAlignment="1">
      <alignment horizontal="center" vertical="center"/>
    </xf>
    <xf numFmtId="0" fontId="22" fillId="6" borderId="27" xfId="6" applyFont="1" applyFill="1" applyBorder="1" applyAlignment="1">
      <alignment horizontal="center" vertical="center"/>
    </xf>
    <xf numFmtId="0" fontId="22" fillId="6" borderId="29" xfId="6" applyFont="1" applyFill="1" applyBorder="1" applyAlignment="1">
      <alignment horizontal="center" vertical="center"/>
    </xf>
    <xf numFmtId="0" fontId="12" fillId="8" borderId="26" xfId="6" applyFont="1" applyFill="1" applyBorder="1" applyAlignment="1">
      <alignment horizontal="center"/>
    </xf>
    <xf numFmtId="0" fontId="12" fillId="8" borderId="27" xfId="6" applyFont="1" applyFill="1" applyBorder="1" applyAlignment="1">
      <alignment horizontal="center"/>
    </xf>
    <xf numFmtId="0" fontId="12" fillId="8" borderId="17" xfId="6" applyFont="1" applyFill="1" applyBorder="1" applyAlignment="1">
      <alignment horizontal="center"/>
    </xf>
    <xf numFmtId="0" fontId="12" fillId="8" borderId="5" xfId="6" applyFont="1" applyFill="1" applyBorder="1" applyAlignment="1">
      <alignment horizontal="center"/>
    </xf>
    <xf numFmtId="0" fontId="12" fillId="8" borderId="6" xfId="6" applyFont="1" applyFill="1" applyBorder="1" applyAlignment="1">
      <alignment horizontal="center"/>
    </xf>
    <xf numFmtId="0" fontId="1" fillId="6" borderId="30" xfId="6" applyFont="1" applyFill="1" applyBorder="1" applyAlignment="1">
      <alignment horizontal="left" vertical="top" wrapText="1"/>
    </xf>
    <xf numFmtId="0" fontId="1" fillId="6" borderId="31" xfId="6" applyFont="1" applyFill="1" applyBorder="1" applyAlignment="1">
      <alignment horizontal="left" vertical="top" wrapText="1"/>
    </xf>
    <xf numFmtId="0" fontId="1" fillId="7" borderId="30" xfId="6" applyFont="1" applyFill="1" applyBorder="1" applyAlignment="1">
      <alignment horizontal="left" vertical="top" wrapText="1"/>
    </xf>
    <xf numFmtId="0" fontId="1" fillId="7" borderId="31" xfId="6" applyFont="1" applyFill="1" applyBorder="1" applyAlignment="1">
      <alignment horizontal="left" vertical="top" wrapText="1"/>
    </xf>
    <xf numFmtId="0" fontId="16" fillId="6" borderId="30" xfId="6" applyFont="1" applyFill="1" applyBorder="1" applyAlignment="1">
      <alignment horizontal="left" vertical="top" wrapText="1"/>
    </xf>
    <xf numFmtId="0" fontId="16" fillId="6" borderId="31" xfId="6" applyFont="1" applyFill="1" applyBorder="1" applyAlignment="1">
      <alignment horizontal="left" vertical="top" wrapText="1"/>
    </xf>
    <xf numFmtId="0" fontId="16" fillId="7" borderId="30" xfId="6" applyFont="1" applyFill="1" applyBorder="1" applyAlignment="1">
      <alignment horizontal="left" vertical="top" wrapText="1"/>
    </xf>
    <xf numFmtId="0" fontId="16" fillId="7" borderId="31" xfId="6" applyFont="1" applyFill="1" applyBorder="1" applyAlignment="1">
      <alignment horizontal="left" vertical="top" wrapText="1"/>
    </xf>
    <xf numFmtId="0" fontId="25" fillId="6" borderId="30" xfId="6" applyFont="1" applyFill="1" applyBorder="1" applyAlignment="1">
      <alignment horizontal="left" vertical="top" wrapText="1"/>
    </xf>
    <xf numFmtId="0" fontId="25" fillId="6" borderId="31" xfId="6" applyFont="1" applyFill="1" applyBorder="1" applyAlignment="1">
      <alignment horizontal="left" vertical="top" wrapText="1"/>
    </xf>
    <xf numFmtId="0" fontId="25" fillId="7" borderId="30" xfId="6" applyFont="1" applyFill="1" applyBorder="1" applyAlignment="1">
      <alignment horizontal="left" vertical="top" wrapText="1"/>
    </xf>
    <xf numFmtId="0" fontId="25" fillId="7" borderId="31" xfId="6" applyFont="1" applyFill="1" applyBorder="1" applyAlignment="1">
      <alignment horizontal="left" vertical="top" wrapText="1"/>
    </xf>
    <xf numFmtId="0" fontId="1" fillId="6" borderId="30" xfId="6" applyFont="1" applyFill="1" applyBorder="1" applyAlignment="1">
      <alignment horizontal="left" vertical="center" wrapText="1"/>
    </xf>
    <xf numFmtId="0" fontId="1" fillId="6" borderId="31" xfId="6" applyFont="1" applyFill="1" applyBorder="1" applyAlignment="1">
      <alignment horizontal="left" vertical="center" wrapText="1"/>
    </xf>
    <xf numFmtId="0" fontId="16" fillId="7" borderId="30" xfId="6" applyFont="1" applyFill="1" applyBorder="1" applyAlignment="1">
      <alignment horizontal="left" vertical="center" wrapText="1"/>
    </xf>
    <xf numFmtId="0" fontId="16" fillId="7" borderId="31" xfId="6" applyFont="1" applyFill="1" applyBorder="1" applyAlignment="1">
      <alignment horizontal="left" vertical="center" wrapText="1"/>
    </xf>
    <xf numFmtId="0" fontId="1" fillId="7" borderId="30" xfId="6" applyFill="1" applyBorder="1" applyAlignment="1">
      <alignment horizontal="left" vertical="top" wrapText="1"/>
    </xf>
    <xf numFmtId="0" fontId="1" fillId="7" borderId="31" xfId="6" applyFill="1" applyBorder="1" applyAlignment="1">
      <alignment horizontal="left" vertical="top" wrapText="1"/>
    </xf>
    <xf numFmtId="0" fontId="13" fillId="7" borderId="30" xfId="6" applyFont="1" applyFill="1" applyBorder="1" applyAlignment="1">
      <alignment horizontal="center"/>
    </xf>
    <xf numFmtId="0" fontId="1" fillId="7" borderId="30" xfId="6" applyFill="1" applyBorder="1" applyAlignment="1">
      <alignment horizontal="left" vertical="center" wrapText="1"/>
    </xf>
    <xf numFmtId="0" fontId="1" fillId="7" borderId="31" xfId="6" applyFill="1" applyBorder="1" applyAlignment="1">
      <alignment horizontal="left" vertical="center" wrapText="1"/>
    </xf>
    <xf numFmtId="0" fontId="13" fillId="7" borderId="17" xfId="6" applyFont="1" applyFill="1" applyBorder="1" applyAlignment="1">
      <alignment horizontal="center"/>
    </xf>
    <xf numFmtId="0" fontId="13" fillId="7" borderId="5" xfId="6" applyFont="1" applyFill="1" applyBorder="1" applyAlignment="1">
      <alignment horizontal="center"/>
    </xf>
    <xf numFmtId="0" fontId="13" fillId="7" borderId="6" xfId="6" applyFont="1" applyFill="1" applyBorder="1" applyAlignment="1">
      <alignment horizontal="center"/>
    </xf>
    <xf numFmtId="0" fontId="21" fillId="7" borderId="17" xfId="6" applyFont="1" applyFill="1" applyBorder="1" applyAlignment="1">
      <alignment horizontal="center" vertical="center"/>
    </xf>
    <xf numFmtId="0" fontId="21" fillId="7" borderId="5" xfId="6" applyFont="1" applyFill="1" applyBorder="1" applyAlignment="1">
      <alignment horizontal="center" vertical="center"/>
    </xf>
    <xf numFmtId="0" fontId="21" fillId="7" borderId="6" xfId="6" applyFont="1" applyFill="1" applyBorder="1" applyAlignment="1">
      <alignment horizontal="center" vertical="center"/>
    </xf>
    <xf numFmtId="0" fontId="22" fillId="7" borderId="17" xfId="6" applyFont="1" applyFill="1" applyBorder="1" applyAlignment="1">
      <alignment horizontal="center" vertical="center"/>
    </xf>
    <xf numFmtId="0" fontId="22" fillId="7" borderId="5" xfId="6" applyFont="1" applyFill="1" applyBorder="1" applyAlignment="1">
      <alignment horizontal="center" vertical="center"/>
    </xf>
    <xf numFmtId="0" fontId="22" fillId="7" borderId="6" xfId="6" applyFont="1" applyFill="1" applyBorder="1" applyAlignment="1">
      <alignment horizontal="center" vertical="center"/>
    </xf>
    <xf numFmtId="0" fontId="10" fillId="0" borderId="0" xfId="6" applyFont="1" applyAlignment="1">
      <alignment horizontal="center"/>
    </xf>
    <xf numFmtId="0" fontId="11" fillId="0" borderId="22" xfId="6" applyFont="1" applyBorder="1" applyAlignment="1">
      <alignment horizontal="center"/>
    </xf>
    <xf numFmtId="0" fontId="11" fillId="0" borderId="23" xfId="6" applyFont="1" applyBorder="1" applyAlignment="1">
      <alignment horizontal="center"/>
    </xf>
    <xf numFmtId="0" fontId="11" fillId="0" borderId="24" xfId="6" applyFont="1" applyBorder="1" applyAlignment="1">
      <alignment horizontal="center"/>
    </xf>
    <xf numFmtId="0" fontId="12" fillId="6" borderId="26" xfId="6" applyFont="1" applyFill="1" applyBorder="1" applyAlignment="1">
      <alignment horizontal="center" wrapText="1"/>
    </xf>
    <xf numFmtId="0" fontId="12" fillId="6" borderId="27" xfId="6" applyFont="1" applyFill="1" applyBorder="1" applyAlignment="1">
      <alignment horizontal="center"/>
    </xf>
    <xf numFmtId="0" fontId="12" fillId="7" borderId="27" xfId="6" applyFont="1" applyFill="1" applyBorder="1" applyAlignment="1">
      <alignment horizontal="center" wrapText="1"/>
    </xf>
    <xf numFmtId="0" fontId="12" fillId="7" borderId="27" xfId="6" applyFont="1" applyFill="1" applyBorder="1" applyAlignment="1">
      <alignment horizontal="center"/>
    </xf>
    <xf numFmtId="0" fontId="12" fillId="7" borderId="29" xfId="6" applyFont="1" applyFill="1" applyBorder="1" applyAlignment="1">
      <alignment horizontal="center"/>
    </xf>
    <xf numFmtId="0" fontId="13" fillId="6" borderId="17" xfId="6" applyFont="1" applyFill="1" applyBorder="1" applyAlignment="1">
      <alignment horizontal="center"/>
    </xf>
    <xf numFmtId="0" fontId="13" fillId="6" borderId="5" xfId="6" applyFont="1" applyFill="1" applyBorder="1" applyAlignment="1">
      <alignment horizontal="center"/>
    </xf>
  </cellXfs>
  <cellStyles count="8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 27" xfId="6" xr:uid="{A0F37330-DFBA-4843-BC15-F4D65FE57A8C}"/>
    <cellStyle name="Обычный_Услуги_по передаче" xfId="1" xr:uid="{00000000-0005-0000-0000-000003000000}"/>
    <cellStyle name="Финансовый" xfId="3" builtinId="3"/>
    <cellStyle name="Финансовый 18" xfId="7" xr:uid="{C7DC6643-DFC0-43F7-A8A4-3DFC250C7210}"/>
    <cellStyle name="Финансовый_Услуги_по передаче" xfId="2" xr:uid="{00000000-0005-0000-0000-000005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67"/>
  <sheetViews>
    <sheetView tabSelected="1" view="pageBreakPreview" zoomScale="60" zoomScaleNormal="70" workbookViewId="0">
      <selection activeCell="N27" sqref="N27"/>
    </sheetView>
  </sheetViews>
  <sheetFormatPr defaultRowHeight="14.25" x14ac:dyDescent="0.45"/>
  <cols>
    <col min="2" max="2" width="66.265625" customWidth="1"/>
    <col min="3" max="3" width="15.73046875" customWidth="1"/>
    <col min="4" max="4" width="20.265625" bestFit="1" customWidth="1"/>
    <col min="5" max="5" width="18.73046875" customWidth="1"/>
    <col min="6" max="6" width="23.265625" bestFit="1" customWidth="1"/>
    <col min="7" max="7" width="20.59765625" bestFit="1" customWidth="1"/>
    <col min="8" max="8" width="24.73046875" customWidth="1"/>
    <col min="9" max="9" width="17.59765625" bestFit="1" customWidth="1"/>
    <col min="10" max="10" width="19.59765625" bestFit="1" customWidth="1"/>
  </cols>
  <sheetData>
    <row r="1" spans="1:15" s="1" customFormat="1" ht="27" customHeight="1" x14ac:dyDescent="0.45">
      <c r="A1" s="211" t="s">
        <v>0</v>
      </c>
      <c r="B1" s="211"/>
      <c r="C1" s="211"/>
      <c r="D1" s="211"/>
      <c r="E1" s="211"/>
      <c r="F1" s="211"/>
      <c r="G1" s="211"/>
      <c r="H1" s="211"/>
    </row>
    <row r="2" spans="1:15" s="1" customFormat="1" ht="34.5" customHeight="1" thickBot="1" x14ac:dyDescent="0.5">
      <c r="A2" s="211"/>
      <c r="B2" s="211"/>
      <c r="C2" s="211"/>
      <c r="D2" s="211"/>
      <c r="E2" s="211"/>
      <c r="F2" s="211"/>
      <c r="G2" s="211"/>
      <c r="H2" s="211"/>
    </row>
    <row r="3" spans="1:15" s="1" customFormat="1" ht="24" customHeight="1" x14ac:dyDescent="0.45">
      <c r="A3" s="212" t="s">
        <v>1</v>
      </c>
      <c r="B3" s="214" t="s">
        <v>2</v>
      </c>
      <c r="C3" s="216" t="s">
        <v>3</v>
      </c>
      <c r="D3" s="218" t="str">
        <f ca="1">CONCATENATE(TEXT(--(TODAY()-15),"ММММ")," ",YEAR(TODAY()))</f>
        <v>Октябрь 2025</v>
      </c>
      <c r="E3" s="219"/>
      <c r="F3" s="219"/>
      <c r="G3" s="219"/>
      <c r="H3" s="220"/>
    </row>
    <row r="4" spans="1:15" s="1" customFormat="1" ht="24" customHeight="1" thickBot="1" x14ac:dyDescent="0.5">
      <c r="A4" s="213"/>
      <c r="B4" s="215"/>
      <c r="C4" s="217"/>
      <c r="D4" s="28" t="s">
        <v>4</v>
      </c>
      <c r="E4" s="29" t="s">
        <v>5</v>
      </c>
      <c r="F4" s="29" t="s">
        <v>6</v>
      </c>
      <c r="G4" s="29" t="s">
        <v>7</v>
      </c>
      <c r="H4" s="30" t="s">
        <v>8</v>
      </c>
    </row>
    <row r="5" spans="1:15" ht="22.5" customHeight="1" x14ac:dyDescent="0.45">
      <c r="A5" s="209" t="s">
        <v>17</v>
      </c>
      <c r="B5" s="210"/>
      <c r="C5" s="19"/>
      <c r="D5" s="34">
        <f>D8+D14+D20+D26+D32+D38+D44+D50+D56+D62</f>
        <v>571156196</v>
      </c>
      <c r="E5" s="34">
        <f t="shared" ref="E5:G5" si="0">E8+E14+E20+E26+E32+E38+E44+E50+E56+E62</f>
        <v>130914</v>
      </c>
      <c r="F5" s="40">
        <f t="shared" si="0"/>
        <v>7741990.0279999999</v>
      </c>
      <c r="G5" s="40">
        <f t="shared" si="0"/>
        <v>510870.44900000002</v>
      </c>
      <c r="H5" s="41">
        <f>D5+E5+F5+G5</f>
        <v>579539970.477</v>
      </c>
    </row>
    <row r="6" spans="1:15" ht="22.5" customHeight="1" x14ac:dyDescent="0.45">
      <c r="A6" s="204" t="s">
        <v>18</v>
      </c>
      <c r="B6" s="205"/>
      <c r="C6" s="18"/>
      <c r="D6" s="20">
        <f>D13+D19+D25+D37+D43+D49+D55+D67</f>
        <v>0</v>
      </c>
      <c r="E6" s="20">
        <f t="shared" ref="E6:G6" si="1">E13+E19+E25+E37+E43+E49+E55+E67</f>
        <v>0</v>
      </c>
      <c r="F6" s="20">
        <f t="shared" si="1"/>
        <v>0</v>
      </c>
      <c r="G6" s="20">
        <f t="shared" si="1"/>
        <v>0</v>
      </c>
      <c r="H6" s="2">
        <f>D6+E6+F6+G6</f>
        <v>0</v>
      </c>
    </row>
    <row r="7" spans="1:15" s="3" customFormat="1" ht="16.899999999999999" x14ac:dyDescent="0.45">
      <c r="A7" s="206"/>
      <c r="B7" s="207"/>
      <c r="C7" s="35"/>
      <c r="D7" s="21"/>
      <c r="E7" s="21"/>
      <c r="F7" s="21"/>
      <c r="G7" s="21"/>
      <c r="H7" s="27"/>
    </row>
    <row r="8" spans="1:15" s="3" customFormat="1" ht="16.899999999999999" x14ac:dyDescent="0.45">
      <c r="A8" s="11">
        <v>1</v>
      </c>
      <c r="B8" s="4" t="s">
        <v>26</v>
      </c>
      <c r="C8" s="208" t="s">
        <v>9</v>
      </c>
      <c r="D8" s="15">
        <f>SUM(D9:D13)</f>
        <v>0</v>
      </c>
      <c r="E8" s="15">
        <f t="shared" ref="E8:G8" si="2">SUM(E9:E13)</f>
        <v>0</v>
      </c>
      <c r="F8" s="5">
        <f>SUM(F9:F13)</f>
        <v>0</v>
      </c>
      <c r="G8" s="5">
        <f t="shared" si="2"/>
        <v>0</v>
      </c>
      <c r="H8" s="13">
        <f t="shared" ref="H8:H53" si="3">SUM(D8:G8)</f>
        <v>0</v>
      </c>
    </row>
    <row r="9" spans="1:15" s="1" customFormat="1" ht="16.899999999999999" x14ac:dyDescent="0.45">
      <c r="A9" s="202" t="s">
        <v>10</v>
      </c>
      <c r="B9" s="6" t="s">
        <v>11</v>
      </c>
      <c r="C9" s="208"/>
      <c r="D9" s="22">
        <v>0</v>
      </c>
      <c r="E9" s="22">
        <v>0</v>
      </c>
      <c r="F9" s="14">
        <v>0</v>
      </c>
      <c r="G9" s="23">
        <v>0</v>
      </c>
      <c r="H9" s="17">
        <f t="shared" si="3"/>
        <v>0</v>
      </c>
    </row>
    <row r="10" spans="1:15" s="1" customFormat="1" ht="16.899999999999999" x14ac:dyDescent="0.45">
      <c r="A10" s="202"/>
      <c r="B10" s="6" t="s">
        <v>12</v>
      </c>
      <c r="C10" s="208"/>
      <c r="D10" s="22">
        <v>0</v>
      </c>
      <c r="E10" s="22">
        <v>0</v>
      </c>
      <c r="F10" s="24">
        <v>0</v>
      </c>
      <c r="G10" s="23">
        <v>0</v>
      </c>
      <c r="H10" s="8">
        <f t="shared" si="3"/>
        <v>0</v>
      </c>
    </row>
    <row r="11" spans="1:15" s="1" customFormat="1" ht="16.899999999999999" x14ac:dyDescent="0.45">
      <c r="A11" s="202"/>
      <c r="B11" s="6" t="s">
        <v>13</v>
      </c>
      <c r="C11" s="208"/>
      <c r="D11" s="22">
        <v>0</v>
      </c>
      <c r="E11" s="22">
        <v>0</v>
      </c>
      <c r="F11" s="24">
        <v>0</v>
      </c>
      <c r="G11" s="23">
        <v>0</v>
      </c>
      <c r="H11" s="8">
        <f t="shared" si="3"/>
        <v>0</v>
      </c>
      <c r="O11" s="1" t="s">
        <v>20</v>
      </c>
    </row>
    <row r="12" spans="1:15" s="1" customFormat="1" ht="33" x14ac:dyDescent="0.45">
      <c r="A12" s="202"/>
      <c r="B12" s="6" t="s">
        <v>14</v>
      </c>
      <c r="C12" s="208"/>
      <c r="D12" s="22">
        <v>0</v>
      </c>
      <c r="E12" s="22">
        <v>0</v>
      </c>
      <c r="F12" s="24">
        <v>0</v>
      </c>
      <c r="G12" s="23">
        <v>0</v>
      </c>
      <c r="H12" s="8">
        <f t="shared" si="3"/>
        <v>0</v>
      </c>
    </row>
    <row r="13" spans="1:15" s="1" customFormat="1" ht="16.899999999999999" x14ac:dyDescent="0.45">
      <c r="A13" s="202"/>
      <c r="B13" s="6" t="s">
        <v>15</v>
      </c>
      <c r="C13" s="208"/>
      <c r="D13" s="22">
        <v>0</v>
      </c>
      <c r="E13" s="22">
        <v>0</v>
      </c>
      <c r="F13" s="24"/>
      <c r="G13" s="23">
        <v>0</v>
      </c>
      <c r="H13" s="8">
        <f t="shared" si="3"/>
        <v>0</v>
      </c>
    </row>
    <row r="14" spans="1:15" s="3" customFormat="1" ht="16.899999999999999" x14ac:dyDescent="0.45">
      <c r="A14" s="11">
        <v>2</v>
      </c>
      <c r="B14" s="4" t="s">
        <v>16</v>
      </c>
      <c r="C14" s="200" t="s">
        <v>9</v>
      </c>
      <c r="D14" s="15">
        <f>SUM(D15:D19)</f>
        <v>0</v>
      </c>
      <c r="E14" s="15">
        <f t="shared" ref="E14:F14" si="4">SUM(E15:E19)</f>
        <v>0</v>
      </c>
      <c r="F14" s="5">
        <f t="shared" si="4"/>
        <v>5924450</v>
      </c>
      <c r="G14" s="5">
        <f>SUM(G15:G19)</f>
        <v>331565</v>
      </c>
      <c r="H14" s="13">
        <f>SUM(H15:H19)</f>
        <v>6256015</v>
      </c>
    </row>
    <row r="15" spans="1:15" s="1" customFormat="1" ht="16.899999999999999" x14ac:dyDescent="0.45">
      <c r="A15" s="202" t="s">
        <v>10</v>
      </c>
      <c r="B15" s="6" t="s">
        <v>11</v>
      </c>
      <c r="C15" s="200"/>
      <c r="D15" s="25">
        <v>0</v>
      </c>
      <c r="E15" s="25">
        <v>0</v>
      </c>
      <c r="F15" s="14">
        <f>Баланс!C123</f>
        <v>5924450</v>
      </c>
      <c r="G15" s="14">
        <f>Баланс!C124</f>
        <v>331565</v>
      </c>
      <c r="H15" s="17">
        <f>SUM(D15:G15)</f>
        <v>6256015</v>
      </c>
    </row>
    <row r="16" spans="1:15" s="1" customFormat="1" ht="16.899999999999999" x14ac:dyDescent="0.45">
      <c r="A16" s="202"/>
      <c r="B16" s="6" t="s">
        <v>12</v>
      </c>
      <c r="C16" s="200"/>
      <c r="D16" s="25">
        <v>0</v>
      </c>
      <c r="E16" s="25">
        <v>0</v>
      </c>
      <c r="F16" s="14">
        <v>0</v>
      </c>
      <c r="G16" s="25">
        <v>0</v>
      </c>
      <c r="H16" s="8">
        <f t="shared" si="3"/>
        <v>0</v>
      </c>
    </row>
    <row r="17" spans="1:8" s="1" customFormat="1" ht="16.899999999999999" x14ac:dyDescent="0.45">
      <c r="A17" s="202"/>
      <c r="B17" s="6" t="s">
        <v>13</v>
      </c>
      <c r="C17" s="200"/>
      <c r="D17" s="25">
        <v>0</v>
      </c>
      <c r="E17" s="25">
        <v>0</v>
      </c>
      <c r="F17" s="14">
        <v>0</v>
      </c>
      <c r="G17" s="25">
        <v>0</v>
      </c>
      <c r="H17" s="8">
        <f t="shared" si="3"/>
        <v>0</v>
      </c>
    </row>
    <row r="18" spans="1:8" s="1" customFormat="1" ht="33" x14ac:dyDescent="0.45">
      <c r="A18" s="202"/>
      <c r="B18" s="6" t="s">
        <v>14</v>
      </c>
      <c r="C18" s="200"/>
      <c r="D18" s="25">
        <v>0</v>
      </c>
      <c r="E18" s="25">
        <v>0</v>
      </c>
      <c r="F18" s="14">
        <v>0</v>
      </c>
      <c r="G18" s="25">
        <v>0</v>
      </c>
      <c r="H18" s="8">
        <f t="shared" si="3"/>
        <v>0</v>
      </c>
    </row>
    <row r="19" spans="1:8" s="1" customFormat="1" ht="16.899999999999999" x14ac:dyDescent="0.45">
      <c r="A19" s="202"/>
      <c r="B19" s="6" t="s">
        <v>15</v>
      </c>
      <c r="C19" s="200"/>
      <c r="D19" s="16">
        <v>0</v>
      </c>
      <c r="E19" s="25"/>
      <c r="F19" s="7">
        <v>0</v>
      </c>
      <c r="G19" s="16">
        <v>0</v>
      </c>
      <c r="H19" s="8">
        <f t="shared" si="3"/>
        <v>0</v>
      </c>
    </row>
    <row r="20" spans="1:8" s="3" customFormat="1" ht="16.899999999999999" x14ac:dyDescent="0.45">
      <c r="A20" s="11">
        <v>3</v>
      </c>
      <c r="B20" s="4" t="s">
        <v>27</v>
      </c>
      <c r="C20" s="200" t="s">
        <v>9</v>
      </c>
      <c r="D20" s="5">
        <f>SUM(D21:D25)</f>
        <v>502568965</v>
      </c>
      <c r="E20" s="15">
        <f t="shared" ref="E20:F20" si="5">SUM(E21:E25)</f>
        <v>0</v>
      </c>
      <c r="F20" s="26">
        <f t="shared" si="5"/>
        <v>9856</v>
      </c>
      <c r="G20" s="15">
        <f>SUM(G21:G25)</f>
        <v>0</v>
      </c>
      <c r="H20" s="13">
        <f>SUM(D20:G20)</f>
        <v>502578821</v>
      </c>
    </row>
    <row r="21" spans="1:8" s="1" customFormat="1" ht="16.899999999999999" x14ac:dyDescent="0.45">
      <c r="A21" s="202" t="s">
        <v>10</v>
      </c>
      <c r="B21" s="6" t="s">
        <v>11</v>
      </c>
      <c r="C21" s="200"/>
      <c r="D21" s="14">
        <f>Баланс!C115</f>
        <v>502568965</v>
      </c>
      <c r="E21" s="25">
        <v>0</v>
      </c>
      <c r="F21" s="25">
        <f>Баланс!C116</f>
        <v>9856</v>
      </c>
      <c r="G21" s="25">
        <v>0</v>
      </c>
      <c r="H21" s="17">
        <f t="shared" si="3"/>
        <v>502578821</v>
      </c>
    </row>
    <row r="22" spans="1:8" s="1" customFormat="1" ht="16.899999999999999" x14ac:dyDescent="0.45">
      <c r="A22" s="202"/>
      <c r="B22" s="6" t="s">
        <v>12</v>
      </c>
      <c r="C22" s="200"/>
      <c r="D22" s="25">
        <v>0</v>
      </c>
      <c r="E22" s="25">
        <v>0</v>
      </c>
      <c r="F22" s="25">
        <v>0</v>
      </c>
      <c r="G22" s="25">
        <v>0</v>
      </c>
      <c r="H22" s="8">
        <f t="shared" si="3"/>
        <v>0</v>
      </c>
    </row>
    <row r="23" spans="1:8" s="1" customFormat="1" ht="16.899999999999999" x14ac:dyDescent="0.45">
      <c r="A23" s="202"/>
      <c r="B23" s="6" t="s">
        <v>13</v>
      </c>
      <c r="C23" s="200"/>
      <c r="D23" s="25">
        <v>0</v>
      </c>
      <c r="E23" s="25">
        <v>0</v>
      </c>
      <c r="F23" s="25">
        <v>0</v>
      </c>
      <c r="G23" s="25">
        <v>0</v>
      </c>
      <c r="H23" s="8">
        <f t="shared" si="3"/>
        <v>0</v>
      </c>
    </row>
    <row r="24" spans="1:8" s="1" customFormat="1" ht="33" x14ac:dyDescent="0.45">
      <c r="A24" s="202"/>
      <c r="B24" s="6" t="s">
        <v>14</v>
      </c>
      <c r="C24" s="200"/>
      <c r="D24" s="25">
        <v>0</v>
      </c>
      <c r="E24" s="25">
        <v>0</v>
      </c>
      <c r="F24" s="25">
        <v>0</v>
      </c>
      <c r="G24" s="16">
        <v>0</v>
      </c>
      <c r="H24" s="8">
        <f t="shared" si="3"/>
        <v>0</v>
      </c>
    </row>
    <row r="25" spans="1:8" s="1" customFormat="1" ht="16.899999999999999" x14ac:dyDescent="0.45">
      <c r="A25" s="202"/>
      <c r="B25" s="6" t="s">
        <v>15</v>
      </c>
      <c r="C25" s="200"/>
      <c r="D25" s="14">
        <v>0</v>
      </c>
      <c r="E25" s="25">
        <v>0</v>
      </c>
      <c r="F25" s="25">
        <v>0</v>
      </c>
      <c r="G25" s="16">
        <v>0</v>
      </c>
      <c r="H25" s="8">
        <f>SUM(D25:G25)</f>
        <v>0</v>
      </c>
    </row>
    <row r="26" spans="1:8" s="1" customFormat="1" ht="16.899999999999999" x14ac:dyDescent="0.45">
      <c r="A26" s="11">
        <v>5</v>
      </c>
      <c r="B26" s="4" t="s">
        <v>21</v>
      </c>
      <c r="C26" s="200" t="s">
        <v>9</v>
      </c>
      <c r="D26" s="5">
        <f>SUM(D27:D31)</f>
        <v>63306353</v>
      </c>
      <c r="E26" s="5">
        <f t="shared" ref="E26:G26" si="6">SUM(E27:E31)</f>
        <v>0</v>
      </c>
      <c r="F26" s="5">
        <f t="shared" si="6"/>
        <v>0</v>
      </c>
      <c r="G26" s="15">
        <f t="shared" si="6"/>
        <v>0</v>
      </c>
      <c r="H26" s="13">
        <f t="shared" ref="H26" si="7">SUM(D26:G26)</f>
        <v>63306353</v>
      </c>
    </row>
    <row r="27" spans="1:8" s="1" customFormat="1" ht="16.899999999999999" x14ac:dyDescent="0.45">
      <c r="A27" s="202" t="s">
        <v>10</v>
      </c>
      <c r="B27" s="6" t="s">
        <v>11</v>
      </c>
      <c r="C27" s="200"/>
      <c r="D27" s="14">
        <f>Баланс!C119+Баланс!C120</f>
        <v>63306353</v>
      </c>
      <c r="E27" s="14">
        <v>0</v>
      </c>
      <c r="F27" s="14">
        <v>0</v>
      </c>
      <c r="G27" s="25">
        <v>0</v>
      </c>
      <c r="H27" s="17">
        <f>SUM(D27:G27)</f>
        <v>63306353</v>
      </c>
    </row>
    <row r="28" spans="1:8" s="1" customFormat="1" ht="16.899999999999999" x14ac:dyDescent="0.45">
      <c r="A28" s="202"/>
      <c r="B28" s="6" t="s">
        <v>12</v>
      </c>
      <c r="C28" s="200"/>
      <c r="D28" s="14">
        <v>0</v>
      </c>
      <c r="E28" s="14">
        <v>0</v>
      </c>
      <c r="F28" s="14">
        <v>0</v>
      </c>
      <c r="G28" s="25">
        <v>0</v>
      </c>
      <c r="H28" s="8">
        <f t="shared" ref="H28:H31" si="8">SUM(D28:G28)</f>
        <v>0</v>
      </c>
    </row>
    <row r="29" spans="1:8" s="1" customFormat="1" ht="16.899999999999999" x14ac:dyDescent="0.45">
      <c r="A29" s="202"/>
      <c r="B29" s="6" t="s">
        <v>13</v>
      </c>
      <c r="C29" s="200"/>
      <c r="D29" s="14">
        <v>0</v>
      </c>
      <c r="E29" s="14">
        <v>0</v>
      </c>
      <c r="F29" s="14">
        <v>0</v>
      </c>
      <c r="G29" s="25">
        <v>0</v>
      </c>
      <c r="H29" s="8">
        <f t="shared" si="8"/>
        <v>0</v>
      </c>
    </row>
    <row r="30" spans="1:8" s="1" customFormat="1" ht="33" x14ac:dyDescent="0.45">
      <c r="A30" s="202"/>
      <c r="B30" s="6" t="s">
        <v>14</v>
      </c>
      <c r="C30" s="200"/>
      <c r="D30" s="7">
        <v>0</v>
      </c>
      <c r="E30" s="7">
        <v>0</v>
      </c>
      <c r="F30" s="7">
        <v>0</v>
      </c>
      <c r="G30" s="16">
        <v>0</v>
      </c>
      <c r="H30" s="8">
        <f t="shared" si="8"/>
        <v>0</v>
      </c>
    </row>
    <row r="31" spans="1:8" s="1" customFormat="1" ht="16.899999999999999" x14ac:dyDescent="0.45">
      <c r="A31" s="202"/>
      <c r="B31" s="6" t="s">
        <v>15</v>
      </c>
      <c r="C31" s="200"/>
      <c r="D31" s="7">
        <v>0</v>
      </c>
      <c r="E31" s="7">
        <v>0</v>
      </c>
      <c r="F31" s="7">
        <v>0</v>
      </c>
      <c r="G31" s="16">
        <v>0</v>
      </c>
      <c r="H31" s="8">
        <f t="shared" si="8"/>
        <v>0</v>
      </c>
    </row>
    <row r="32" spans="1:8" ht="16.899999999999999" x14ac:dyDescent="0.45">
      <c r="A32" s="11">
        <v>6</v>
      </c>
      <c r="B32" s="4" t="s">
        <v>19</v>
      </c>
      <c r="C32" s="200" t="s">
        <v>9</v>
      </c>
      <c r="D32" s="5">
        <f>SUM(D33:D37)</f>
        <v>628041</v>
      </c>
      <c r="E32" s="5">
        <f t="shared" ref="E32:G32" si="9">SUM(E33:E37)</f>
        <v>0</v>
      </c>
      <c r="F32" s="5">
        <f t="shared" si="9"/>
        <v>0</v>
      </c>
      <c r="G32" s="15">
        <f t="shared" si="9"/>
        <v>0</v>
      </c>
      <c r="H32" s="13">
        <f t="shared" si="3"/>
        <v>628041</v>
      </c>
    </row>
    <row r="33" spans="1:8" ht="16.899999999999999" x14ac:dyDescent="0.45">
      <c r="A33" s="202" t="s">
        <v>10</v>
      </c>
      <c r="B33" s="6" t="s">
        <v>11</v>
      </c>
      <c r="C33" s="200"/>
      <c r="D33" s="14">
        <f>Баланс!C130</f>
        <v>628041</v>
      </c>
      <c r="E33" s="14">
        <v>0</v>
      </c>
      <c r="F33" s="14">
        <v>0</v>
      </c>
      <c r="G33" s="25">
        <v>0</v>
      </c>
      <c r="H33" s="17">
        <f>SUM(D33:G33)</f>
        <v>628041</v>
      </c>
    </row>
    <row r="34" spans="1:8" ht="16.899999999999999" x14ac:dyDescent="0.45">
      <c r="A34" s="202"/>
      <c r="B34" s="6" t="s">
        <v>12</v>
      </c>
      <c r="C34" s="200"/>
      <c r="D34" s="14">
        <v>0</v>
      </c>
      <c r="E34" s="14">
        <v>0</v>
      </c>
      <c r="F34" s="14">
        <v>0</v>
      </c>
      <c r="G34" s="25">
        <v>0</v>
      </c>
      <c r="H34" s="8">
        <f t="shared" si="3"/>
        <v>0</v>
      </c>
    </row>
    <row r="35" spans="1:8" ht="16.899999999999999" x14ac:dyDescent="0.45">
      <c r="A35" s="202"/>
      <c r="B35" s="6" t="s">
        <v>13</v>
      </c>
      <c r="C35" s="200"/>
      <c r="D35" s="14">
        <v>0</v>
      </c>
      <c r="E35" s="14">
        <v>0</v>
      </c>
      <c r="F35" s="14">
        <v>0</v>
      </c>
      <c r="G35" s="25">
        <v>0</v>
      </c>
      <c r="H35" s="8">
        <f t="shared" si="3"/>
        <v>0</v>
      </c>
    </row>
    <row r="36" spans="1:8" ht="33" x14ac:dyDescent="0.45">
      <c r="A36" s="202"/>
      <c r="B36" s="6" t="s">
        <v>14</v>
      </c>
      <c r="C36" s="200"/>
      <c r="D36" s="7">
        <v>0</v>
      </c>
      <c r="E36" s="7">
        <v>0</v>
      </c>
      <c r="F36" s="7">
        <v>0</v>
      </c>
      <c r="G36" s="16">
        <v>0</v>
      </c>
      <c r="H36" s="8">
        <f t="shared" si="3"/>
        <v>0</v>
      </c>
    </row>
    <row r="37" spans="1:8" ht="16.899999999999999" x14ac:dyDescent="0.45">
      <c r="A37" s="202"/>
      <c r="B37" s="6" t="s">
        <v>15</v>
      </c>
      <c r="C37" s="200"/>
      <c r="D37" s="7">
        <v>0</v>
      </c>
      <c r="E37" s="7">
        <v>0</v>
      </c>
      <c r="F37" s="7">
        <v>0</v>
      </c>
      <c r="G37" s="16">
        <v>0</v>
      </c>
      <c r="H37" s="8">
        <f t="shared" si="3"/>
        <v>0</v>
      </c>
    </row>
    <row r="38" spans="1:8" ht="16.899999999999999" x14ac:dyDescent="0.45">
      <c r="A38" s="11">
        <v>7</v>
      </c>
      <c r="B38" s="4" t="s">
        <v>28</v>
      </c>
      <c r="C38" s="200" t="s">
        <v>9</v>
      </c>
      <c r="D38" s="5">
        <f>SUM(D39:D43)</f>
        <v>0</v>
      </c>
      <c r="E38" s="5">
        <f t="shared" ref="E38:G38" si="10">SUM(E39:E43)</f>
        <v>103050</v>
      </c>
      <c r="F38" s="5">
        <f t="shared" si="10"/>
        <v>206366</v>
      </c>
      <c r="G38" s="5">
        <f t="shared" si="10"/>
        <v>12409</v>
      </c>
      <c r="H38" s="13">
        <f t="shared" si="3"/>
        <v>321825</v>
      </c>
    </row>
    <row r="39" spans="1:8" ht="16.899999999999999" x14ac:dyDescent="0.45">
      <c r="A39" s="202" t="s">
        <v>10</v>
      </c>
      <c r="B39" s="6" t="s">
        <v>11</v>
      </c>
      <c r="C39" s="200"/>
      <c r="D39" s="14">
        <v>0</v>
      </c>
      <c r="E39" s="14">
        <f>Баланс!C127</f>
        <v>103050</v>
      </c>
      <c r="F39" s="14">
        <f>Баланс!C128</f>
        <v>206366</v>
      </c>
      <c r="G39" s="14">
        <f>Баланс!C129</f>
        <v>12409</v>
      </c>
      <c r="H39" s="17">
        <f t="shared" si="3"/>
        <v>321825</v>
      </c>
    </row>
    <row r="40" spans="1:8" ht="16.899999999999999" x14ac:dyDescent="0.45">
      <c r="A40" s="202"/>
      <c r="B40" s="6" t="s">
        <v>12</v>
      </c>
      <c r="C40" s="200"/>
      <c r="D40" s="14">
        <v>0</v>
      </c>
      <c r="E40" s="14">
        <v>0</v>
      </c>
      <c r="F40" s="14">
        <v>0</v>
      </c>
      <c r="G40" s="14">
        <v>0</v>
      </c>
      <c r="H40" s="8">
        <f t="shared" si="3"/>
        <v>0</v>
      </c>
    </row>
    <row r="41" spans="1:8" ht="16.899999999999999" x14ac:dyDescent="0.45">
      <c r="A41" s="202"/>
      <c r="B41" s="6" t="s">
        <v>13</v>
      </c>
      <c r="C41" s="200"/>
      <c r="D41" s="7">
        <v>0</v>
      </c>
      <c r="E41" s="14">
        <v>0</v>
      </c>
      <c r="F41" s="14">
        <v>0</v>
      </c>
      <c r="G41" s="14">
        <v>0</v>
      </c>
      <c r="H41" s="8">
        <f t="shared" si="3"/>
        <v>0</v>
      </c>
    </row>
    <row r="42" spans="1:8" ht="33" x14ac:dyDescent="0.45">
      <c r="A42" s="202"/>
      <c r="B42" s="6" t="s">
        <v>14</v>
      </c>
      <c r="C42" s="200"/>
      <c r="D42" s="7">
        <v>0</v>
      </c>
      <c r="E42" s="7">
        <v>0</v>
      </c>
      <c r="F42" s="7">
        <v>0</v>
      </c>
      <c r="G42" s="7">
        <v>0</v>
      </c>
      <c r="H42" s="8">
        <f t="shared" si="3"/>
        <v>0</v>
      </c>
    </row>
    <row r="43" spans="1:8" ht="16.899999999999999" x14ac:dyDescent="0.45">
      <c r="A43" s="202"/>
      <c r="B43" s="6" t="s">
        <v>15</v>
      </c>
      <c r="C43" s="200"/>
      <c r="D43" s="7">
        <v>0</v>
      </c>
      <c r="E43" s="7">
        <v>0</v>
      </c>
      <c r="F43" s="7">
        <v>0</v>
      </c>
      <c r="G43" s="7">
        <v>0</v>
      </c>
      <c r="H43" s="8">
        <f t="shared" si="3"/>
        <v>0</v>
      </c>
    </row>
    <row r="44" spans="1:8" ht="16.899999999999999" x14ac:dyDescent="0.45">
      <c r="A44" s="11">
        <v>8</v>
      </c>
      <c r="B44" s="4" t="s">
        <v>22</v>
      </c>
      <c r="C44" s="200" t="s">
        <v>9</v>
      </c>
      <c r="D44" s="5">
        <f>SUM(D45:D49)</f>
        <v>118027</v>
      </c>
      <c r="E44" s="5">
        <f t="shared" ref="E44:G44" si="11">SUM(E45:E49)</f>
        <v>0</v>
      </c>
      <c r="F44" s="5">
        <f t="shared" si="11"/>
        <v>0</v>
      </c>
      <c r="G44" s="5">
        <f t="shared" si="11"/>
        <v>0</v>
      </c>
      <c r="H44" s="13">
        <f t="shared" si="3"/>
        <v>118027</v>
      </c>
    </row>
    <row r="45" spans="1:8" ht="16.899999999999999" x14ac:dyDescent="0.45">
      <c r="A45" s="202" t="s">
        <v>10</v>
      </c>
      <c r="B45" s="6" t="s">
        <v>11</v>
      </c>
      <c r="C45" s="200"/>
      <c r="D45" s="14">
        <f>Баланс!C131</f>
        <v>118027</v>
      </c>
      <c r="E45" s="14">
        <v>0</v>
      </c>
      <c r="F45" s="14">
        <v>0</v>
      </c>
      <c r="G45" s="14">
        <v>0</v>
      </c>
      <c r="H45" s="17">
        <f t="shared" si="3"/>
        <v>118027</v>
      </c>
    </row>
    <row r="46" spans="1:8" ht="16.899999999999999" x14ac:dyDescent="0.45">
      <c r="A46" s="202"/>
      <c r="B46" s="6" t="s">
        <v>12</v>
      </c>
      <c r="C46" s="200"/>
      <c r="D46" s="14">
        <v>0</v>
      </c>
      <c r="E46" s="14">
        <v>0</v>
      </c>
      <c r="F46" s="14">
        <v>0</v>
      </c>
      <c r="G46" s="14">
        <v>0</v>
      </c>
      <c r="H46" s="8">
        <f t="shared" si="3"/>
        <v>0</v>
      </c>
    </row>
    <row r="47" spans="1:8" ht="16.899999999999999" x14ac:dyDescent="0.45">
      <c r="A47" s="202"/>
      <c r="B47" s="6" t="s">
        <v>13</v>
      </c>
      <c r="C47" s="200"/>
      <c r="D47" s="7">
        <v>0</v>
      </c>
      <c r="E47" s="7">
        <v>0</v>
      </c>
      <c r="F47" s="7">
        <v>0</v>
      </c>
      <c r="G47" s="7">
        <v>0</v>
      </c>
      <c r="H47" s="8">
        <f t="shared" si="3"/>
        <v>0</v>
      </c>
    </row>
    <row r="48" spans="1:8" ht="33" x14ac:dyDescent="0.45">
      <c r="A48" s="202"/>
      <c r="B48" s="6" t="s">
        <v>14</v>
      </c>
      <c r="C48" s="200"/>
      <c r="D48" s="7">
        <v>0</v>
      </c>
      <c r="E48" s="7">
        <v>0</v>
      </c>
      <c r="F48" s="7">
        <v>0</v>
      </c>
      <c r="G48" s="7">
        <v>0</v>
      </c>
      <c r="H48" s="8">
        <f>SUM(D48:G48)</f>
        <v>0</v>
      </c>
    </row>
    <row r="49" spans="1:10" ht="16.899999999999999" x14ac:dyDescent="0.45">
      <c r="A49" s="202"/>
      <c r="B49" s="6" t="s">
        <v>15</v>
      </c>
      <c r="C49" s="200"/>
      <c r="D49" s="7">
        <v>0</v>
      </c>
      <c r="E49" s="7">
        <v>0</v>
      </c>
      <c r="F49" s="7">
        <v>0</v>
      </c>
      <c r="G49" s="7">
        <v>0</v>
      </c>
      <c r="H49" s="8">
        <f t="shared" si="3"/>
        <v>0</v>
      </c>
    </row>
    <row r="50" spans="1:10" ht="16.899999999999999" x14ac:dyDescent="0.45">
      <c r="A50" s="11">
        <v>9</v>
      </c>
      <c r="B50" s="4" t="s">
        <v>23</v>
      </c>
      <c r="C50" s="200" t="s">
        <v>9</v>
      </c>
      <c r="D50" s="5">
        <f>SUM(D51:D55)</f>
        <v>0</v>
      </c>
      <c r="E50" s="5">
        <f t="shared" ref="E50:G50" si="12">SUM(E51:E55)</f>
        <v>27864</v>
      </c>
      <c r="F50" s="5">
        <f t="shared" si="12"/>
        <v>585314</v>
      </c>
      <c r="G50" s="5">
        <f t="shared" si="12"/>
        <v>0</v>
      </c>
      <c r="H50" s="13">
        <f t="shared" si="3"/>
        <v>613178</v>
      </c>
    </row>
    <row r="51" spans="1:10" ht="16.899999999999999" x14ac:dyDescent="0.45">
      <c r="A51" s="202" t="s">
        <v>10</v>
      </c>
      <c r="B51" s="6" t="s">
        <v>11</v>
      </c>
      <c r="C51" s="200"/>
      <c r="D51" s="14">
        <v>0</v>
      </c>
      <c r="E51" s="14">
        <f>Баланс!C135</f>
        <v>27864</v>
      </c>
      <c r="F51" s="14">
        <f>Баланс!C136</f>
        <v>585314</v>
      </c>
      <c r="G51" s="14">
        <v>0</v>
      </c>
      <c r="H51" s="17">
        <f t="shared" si="3"/>
        <v>613178</v>
      </c>
    </row>
    <row r="52" spans="1:10" ht="16.899999999999999" x14ac:dyDescent="0.45">
      <c r="A52" s="202"/>
      <c r="B52" s="6" t="s">
        <v>12</v>
      </c>
      <c r="C52" s="200"/>
      <c r="D52" s="14">
        <v>0</v>
      </c>
      <c r="E52" s="14">
        <v>0</v>
      </c>
      <c r="F52" s="14">
        <v>0</v>
      </c>
      <c r="G52" s="7">
        <v>0</v>
      </c>
      <c r="H52" s="8">
        <f t="shared" si="3"/>
        <v>0</v>
      </c>
    </row>
    <row r="53" spans="1:10" ht="16.899999999999999" x14ac:dyDescent="0.45">
      <c r="A53" s="202"/>
      <c r="B53" s="6" t="s">
        <v>13</v>
      </c>
      <c r="C53" s="200"/>
      <c r="D53" s="7">
        <v>0</v>
      </c>
      <c r="E53" s="7">
        <v>0</v>
      </c>
      <c r="F53" s="7">
        <v>0</v>
      </c>
      <c r="G53" s="7">
        <v>0</v>
      </c>
      <c r="H53" s="8">
        <f t="shared" si="3"/>
        <v>0</v>
      </c>
    </row>
    <row r="54" spans="1:10" ht="33" x14ac:dyDescent="0.45">
      <c r="A54" s="202"/>
      <c r="B54" s="6" t="s">
        <v>14</v>
      </c>
      <c r="C54" s="200"/>
      <c r="D54" s="7">
        <v>0</v>
      </c>
      <c r="E54" s="7">
        <v>0</v>
      </c>
      <c r="F54" s="7">
        <v>0</v>
      </c>
      <c r="G54" s="7">
        <v>0</v>
      </c>
      <c r="H54" s="8">
        <f>SUM(D54:G54)</f>
        <v>0</v>
      </c>
    </row>
    <row r="55" spans="1:10" ht="16.899999999999999" x14ac:dyDescent="0.45">
      <c r="A55" s="202"/>
      <c r="B55" s="6" t="s">
        <v>15</v>
      </c>
      <c r="C55" s="200"/>
      <c r="D55" s="7">
        <v>0</v>
      </c>
      <c r="E55" s="7">
        <v>0</v>
      </c>
      <c r="F55" s="7">
        <v>0</v>
      </c>
      <c r="G55" s="7">
        <v>0</v>
      </c>
      <c r="H55" s="8">
        <f t="shared" ref="H55:H65" si="13">SUM(D55:G55)</f>
        <v>0</v>
      </c>
    </row>
    <row r="56" spans="1:10" ht="16.899999999999999" x14ac:dyDescent="0.45">
      <c r="A56" s="11">
        <v>9</v>
      </c>
      <c r="B56" s="4" t="s">
        <v>29</v>
      </c>
      <c r="C56" s="200" t="s">
        <v>9</v>
      </c>
      <c r="D56" s="5">
        <f>SUM(D57:D61)</f>
        <v>584141</v>
      </c>
      <c r="E56" s="5">
        <f t="shared" ref="E56:G56" si="14">SUM(E57:E61)</f>
        <v>0</v>
      </c>
      <c r="F56" s="5">
        <f t="shared" si="14"/>
        <v>0</v>
      </c>
      <c r="G56" s="5">
        <f t="shared" si="14"/>
        <v>646</v>
      </c>
      <c r="H56" s="13">
        <f t="shared" si="13"/>
        <v>584787</v>
      </c>
    </row>
    <row r="57" spans="1:10" ht="16.899999999999999" x14ac:dyDescent="0.45">
      <c r="A57" s="202" t="s">
        <v>10</v>
      </c>
      <c r="B57" s="6" t="s">
        <v>11</v>
      </c>
      <c r="C57" s="200"/>
      <c r="D57" s="14">
        <f>Баланс!C138</f>
        <v>584141</v>
      </c>
      <c r="E57" s="14">
        <v>0</v>
      </c>
      <c r="F57" s="14">
        <v>0</v>
      </c>
      <c r="G57" s="14">
        <f>Баланс!C140</f>
        <v>646</v>
      </c>
      <c r="H57" s="17">
        <f t="shared" si="13"/>
        <v>584787</v>
      </c>
    </row>
    <row r="58" spans="1:10" ht="16.899999999999999" x14ac:dyDescent="0.45">
      <c r="A58" s="202"/>
      <c r="B58" s="6" t="s">
        <v>12</v>
      </c>
      <c r="C58" s="200"/>
      <c r="D58" s="14">
        <v>0</v>
      </c>
      <c r="E58" s="14">
        <v>0</v>
      </c>
      <c r="F58" s="14">
        <v>0</v>
      </c>
      <c r="G58" s="7">
        <v>0</v>
      </c>
      <c r="H58" s="8">
        <f t="shared" si="13"/>
        <v>0</v>
      </c>
    </row>
    <row r="59" spans="1:10" ht="16.899999999999999" x14ac:dyDescent="0.45">
      <c r="A59" s="202"/>
      <c r="B59" s="6" t="s">
        <v>13</v>
      </c>
      <c r="C59" s="200"/>
      <c r="D59" s="7">
        <v>0</v>
      </c>
      <c r="E59" s="7">
        <v>0</v>
      </c>
      <c r="F59" s="7">
        <v>0</v>
      </c>
      <c r="G59" s="7">
        <v>0</v>
      </c>
      <c r="H59" s="8">
        <f t="shared" si="13"/>
        <v>0</v>
      </c>
    </row>
    <row r="60" spans="1:10" ht="33" x14ac:dyDescent="0.45">
      <c r="A60" s="202"/>
      <c r="B60" s="6" t="s">
        <v>14</v>
      </c>
      <c r="C60" s="200"/>
      <c r="D60" s="7">
        <v>0</v>
      </c>
      <c r="E60" s="7">
        <v>0</v>
      </c>
      <c r="F60" s="7">
        <v>0</v>
      </c>
      <c r="G60" s="7">
        <v>0</v>
      </c>
      <c r="H60" s="8">
        <f>SUM(D60:G60)</f>
        <v>0</v>
      </c>
    </row>
    <row r="61" spans="1:10" ht="16.899999999999999" x14ac:dyDescent="0.45">
      <c r="A61" s="202"/>
      <c r="B61" s="6" t="s">
        <v>15</v>
      </c>
      <c r="C61" s="200"/>
      <c r="D61" s="7">
        <v>0</v>
      </c>
      <c r="E61" s="7">
        <v>0</v>
      </c>
      <c r="F61" s="7">
        <v>0</v>
      </c>
      <c r="G61" s="7">
        <v>0</v>
      </c>
      <c r="H61" s="8">
        <f t="shared" ref="H61" si="15">SUM(D61:G61)</f>
        <v>0</v>
      </c>
    </row>
    <row r="62" spans="1:10" ht="28.5" x14ac:dyDescent="0.85">
      <c r="A62" s="31">
        <v>10</v>
      </c>
      <c r="B62" s="32" t="s">
        <v>24</v>
      </c>
      <c r="C62" s="199" t="s">
        <v>9</v>
      </c>
      <c r="D62" s="33">
        <f>SUM(D63:D67)</f>
        <v>3950669</v>
      </c>
      <c r="E62" s="33">
        <f t="shared" ref="E62:G62" si="16">SUM(E63:E67)</f>
        <v>0</v>
      </c>
      <c r="F62" s="38">
        <f t="shared" si="16"/>
        <v>1016004.028</v>
      </c>
      <c r="G62" s="38">
        <f t="shared" si="16"/>
        <v>166250.44899999999</v>
      </c>
      <c r="H62" s="39">
        <f t="shared" si="13"/>
        <v>5132923.477</v>
      </c>
      <c r="I62" s="198"/>
      <c r="J62" s="198"/>
    </row>
    <row r="63" spans="1:10" ht="16.899999999999999" x14ac:dyDescent="0.45">
      <c r="A63" s="202" t="s">
        <v>10</v>
      </c>
      <c r="B63" s="6" t="s">
        <v>11</v>
      </c>
      <c r="C63" s="200"/>
      <c r="D63" s="14">
        <f>Баланс!C66+Баланс!C70+Баланс!C73+Баланс!C90</f>
        <v>3950669</v>
      </c>
      <c r="E63" s="14">
        <v>0</v>
      </c>
      <c r="F63" s="36">
        <f>Баланс!C63+Баланс!C68+Баланс!C91+Баланс!C94+Баланс!C101+Баланс!C108</f>
        <v>1016004.028</v>
      </c>
      <c r="G63" s="37">
        <f>Баланс!C92+Баланс!C95+Баланс!C102+Баланс!C105</f>
        <v>166250.44899999999</v>
      </c>
      <c r="H63" s="42">
        <f>SUM(D63:G63)</f>
        <v>5132923.477</v>
      </c>
    </row>
    <row r="64" spans="1:10" ht="16.899999999999999" x14ac:dyDescent="0.45">
      <c r="A64" s="202"/>
      <c r="B64" s="6" t="s">
        <v>12</v>
      </c>
      <c r="C64" s="200"/>
      <c r="D64" s="14">
        <v>0</v>
      </c>
      <c r="E64" s="14">
        <v>0</v>
      </c>
      <c r="F64" s="14">
        <v>0</v>
      </c>
      <c r="G64" s="7">
        <v>0</v>
      </c>
      <c r="H64" s="8">
        <f t="shared" si="13"/>
        <v>0</v>
      </c>
    </row>
    <row r="65" spans="1:8" ht="16.899999999999999" x14ac:dyDescent="0.45">
      <c r="A65" s="202"/>
      <c r="B65" s="6" t="s">
        <v>13</v>
      </c>
      <c r="C65" s="200"/>
      <c r="D65" s="7">
        <v>0</v>
      </c>
      <c r="E65" s="7">
        <v>0</v>
      </c>
      <c r="F65" s="7">
        <v>0</v>
      </c>
      <c r="G65" s="7">
        <v>0</v>
      </c>
      <c r="H65" s="8">
        <f t="shared" si="13"/>
        <v>0</v>
      </c>
    </row>
    <row r="66" spans="1:8" ht="33" x14ac:dyDescent="0.45">
      <c r="A66" s="202"/>
      <c r="B66" s="6" t="s">
        <v>14</v>
      </c>
      <c r="C66" s="200"/>
      <c r="D66" s="7">
        <v>0</v>
      </c>
      <c r="E66" s="7">
        <v>0</v>
      </c>
      <c r="F66" s="7">
        <v>0</v>
      </c>
      <c r="G66" s="7">
        <v>0</v>
      </c>
      <c r="H66" s="8">
        <f>SUM(D66:G66)</f>
        <v>0</v>
      </c>
    </row>
    <row r="67" spans="1:8" ht="17.25" thickBot="1" x14ac:dyDescent="0.5">
      <c r="A67" s="203"/>
      <c r="B67" s="12" t="s">
        <v>25</v>
      </c>
      <c r="C67" s="201"/>
      <c r="D67" s="9">
        <v>0</v>
      </c>
      <c r="E67" s="9">
        <v>0</v>
      </c>
      <c r="F67" s="9">
        <v>0</v>
      </c>
      <c r="G67" s="9"/>
      <c r="H67" s="10">
        <f t="shared" ref="H67" si="17">SUM(D67:G67)</f>
        <v>0</v>
      </c>
    </row>
  </sheetData>
  <mergeCells count="28">
    <mergeCell ref="A5:B5"/>
    <mergeCell ref="A1:H2"/>
    <mergeCell ref="A3:A4"/>
    <mergeCell ref="B3:B4"/>
    <mergeCell ref="C3:C4"/>
    <mergeCell ref="D3:H3"/>
    <mergeCell ref="A33:A37"/>
    <mergeCell ref="A6:B6"/>
    <mergeCell ref="A7:B7"/>
    <mergeCell ref="C8:C13"/>
    <mergeCell ref="A9:A13"/>
    <mergeCell ref="C14:C19"/>
    <mergeCell ref="A15:A19"/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</mergeCells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1734-DEB1-4DC6-A106-6D6665E95679}">
  <dimension ref="A1:H147"/>
  <sheetViews>
    <sheetView topLeftCell="A120" zoomScaleNormal="100" workbookViewId="0">
      <selection activeCell="G126" sqref="G126:G130"/>
    </sheetView>
  </sheetViews>
  <sheetFormatPr defaultColWidth="9.1328125" defaultRowHeight="14.25" x14ac:dyDescent="0.45"/>
  <cols>
    <col min="1" max="1" width="32.86328125" style="43" customWidth="1"/>
    <col min="2" max="2" width="26.59765625" style="43" customWidth="1"/>
    <col min="3" max="3" width="17.265625" style="43" customWidth="1"/>
    <col min="4" max="4" width="1.59765625" style="43" customWidth="1"/>
    <col min="5" max="5" width="41.1328125" style="43" customWidth="1"/>
    <col min="6" max="6" width="18.86328125" style="43" customWidth="1"/>
    <col min="7" max="7" width="16.59765625" style="43" customWidth="1"/>
    <col min="8" max="8" width="1.59765625" style="43" customWidth="1"/>
    <col min="9" max="16384" width="9.1328125" style="43"/>
  </cols>
  <sheetData>
    <row r="1" spans="1:8" ht="23.25" x14ac:dyDescent="0.7">
      <c r="A1" s="272" t="s">
        <v>30</v>
      </c>
      <c r="B1" s="272"/>
      <c r="C1" s="272"/>
      <c r="D1" s="272"/>
      <c r="E1" s="272"/>
      <c r="F1" s="272"/>
      <c r="G1" s="272"/>
    </row>
    <row r="2" spans="1:8" ht="14.65" thickBot="1" x14ac:dyDescent="0.5"/>
    <row r="3" spans="1:8" ht="18.399999999999999" thickBot="1" x14ac:dyDescent="0.6">
      <c r="A3" s="273" t="s">
        <v>31</v>
      </c>
      <c r="B3" s="274"/>
      <c r="C3" s="275"/>
      <c r="D3" s="44"/>
      <c r="E3" s="273" t="s">
        <v>32</v>
      </c>
      <c r="F3" s="274"/>
      <c r="G3" s="275"/>
      <c r="H3" s="44"/>
    </row>
    <row r="4" spans="1:8" ht="45" customHeight="1" thickBot="1" x14ac:dyDescent="0.6">
      <c r="A4" s="276" t="s">
        <v>33</v>
      </c>
      <c r="B4" s="277"/>
      <c r="C4" s="277"/>
      <c r="D4" s="45"/>
      <c r="E4" s="278" t="s">
        <v>34</v>
      </c>
      <c r="F4" s="279"/>
      <c r="G4" s="280"/>
      <c r="H4" s="45"/>
    </row>
    <row r="5" spans="1:8" x14ac:dyDescent="0.45">
      <c r="A5" s="281" t="s">
        <v>35</v>
      </c>
      <c r="B5" s="282"/>
      <c r="C5" s="282"/>
      <c r="D5" s="45"/>
      <c r="E5" s="264" t="s">
        <v>36</v>
      </c>
      <c r="F5" s="264"/>
      <c r="G5" s="265"/>
      <c r="H5" s="45"/>
    </row>
    <row r="6" spans="1:8" ht="15.75" x14ac:dyDescent="0.5">
      <c r="A6" s="46" t="s">
        <v>37</v>
      </c>
      <c r="B6" s="47"/>
      <c r="C6" s="48"/>
      <c r="D6" s="45"/>
      <c r="E6" s="49" t="s">
        <v>38</v>
      </c>
      <c r="F6" s="50"/>
      <c r="G6" s="51">
        <v>552033050</v>
      </c>
      <c r="H6" s="45"/>
    </row>
    <row r="7" spans="1:8" ht="15.75" x14ac:dyDescent="0.5">
      <c r="A7" s="52" t="s">
        <v>39</v>
      </c>
      <c r="B7" s="47"/>
      <c r="C7" s="48">
        <v>575652838</v>
      </c>
      <c r="D7" s="45"/>
      <c r="E7" s="49" t="s">
        <v>40</v>
      </c>
      <c r="F7" s="50"/>
      <c r="G7" s="51">
        <v>14101279</v>
      </c>
      <c r="H7" s="45"/>
    </row>
    <row r="8" spans="1:8" ht="15.75" x14ac:dyDescent="0.5">
      <c r="A8" s="52" t="s">
        <v>41</v>
      </c>
      <c r="B8" s="47"/>
      <c r="C8" s="48">
        <v>2390044</v>
      </c>
      <c r="D8" s="45"/>
      <c r="E8" s="49" t="s">
        <v>42</v>
      </c>
      <c r="F8" s="50"/>
      <c r="G8" s="51">
        <v>73954</v>
      </c>
      <c r="H8" s="45"/>
    </row>
    <row r="9" spans="1:8" ht="15.75" x14ac:dyDescent="0.5">
      <c r="A9" s="52" t="s">
        <v>43</v>
      </c>
      <c r="B9" s="47"/>
      <c r="C9" s="48">
        <v>765943</v>
      </c>
      <c r="D9" s="45"/>
      <c r="E9" s="53" t="s">
        <v>44</v>
      </c>
      <c r="F9" s="50"/>
      <c r="G9" s="51">
        <v>733606</v>
      </c>
      <c r="H9" s="45"/>
    </row>
    <row r="10" spans="1:8" ht="15.75" x14ac:dyDescent="0.5">
      <c r="A10" s="54"/>
      <c r="B10" s="47"/>
      <c r="C10" s="48"/>
      <c r="D10" s="45"/>
      <c r="E10" s="53" t="s">
        <v>45</v>
      </c>
      <c r="F10" s="50"/>
      <c r="G10" s="51">
        <v>18595</v>
      </c>
      <c r="H10" s="45"/>
    </row>
    <row r="11" spans="1:8" ht="15.75" x14ac:dyDescent="0.5">
      <c r="A11" s="55" t="s">
        <v>46</v>
      </c>
      <c r="B11" s="56"/>
      <c r="C11" s="48"/>
      <c r="D11" s="45"/>
      <c r="E11" s="53" t="s">
        <v>47</v>
      </c>
      <c r="F11" s="50"/>
      <c r="G11" s="51">
        <v>106</v>
      </c>
      <c r="H11" s="45"/>
    </row>
    <row r="12" spans="1:8" ht="15.75" x14ac:dyDescent="0.5">
      <c r="A12" s="52" t="s">
        <v>48</v>
      </c>
      <c r="B12" s="56"/>
      <c r="C12" s="57">
        <v>559466</v>
      </c>
      <c r="D12" s="45"/>
      <c r="E12" s="49" t="s">
        <v>49</v>
      </c>
      <c r="F12" s="50"/>
      <c r="G12" s="51">
        <v>103050</v>
      </c>
      <c r="H12" s="45"/>
    </row>
    <row r="13" spans="1:8" ht="15.75" x14ac:dyDescent="0.5">
      <c r="A13" s="52" t="s">
        <v>50</v>
      </c>
      <c r="B13" s="56"/>
      <c r="C13" s="57">
        <v>1042</v>
      </c>
      <c r="D13" s="45"/>
      <c r="E13" s="53" t="s">
        <v>51</v>
      </c>
      <c r="F13" s="50"/>
      <c r="G13" s="51">
        <v>102</v>
      </c>
      <c r="H13" s="45"/>
    </row>
    <row r="14" spans="1:8" ht="15.75" x14ac:dyDescent="0.5">
      <c r="A14" s="58"/>
      <c r="B14" s="59"/>
      <c r="C14" s="57"/>
      <c r="D14" s="45"/>
      <c r="E14" s="49" t="s">
        <v>52</v>
      </c>
      <c r="F14" s="50"/>
      <c r="G14" s="51">
        <v>4483555</v>
      </c>
      <c r="H14" s="45"/>
    </row>
    <row r="15" spans="1:8" ht="15.75" x14ac:dyDescent="0.5">
      <c r="A15" s="60" t="s">
        <v>53</v>
      </c>
      <c r="B15" s="56"/>
      <c r="C15" s="57"/>
      <c r="D15" s="45"/>
      <c r="E15" s="49" t="s">
        <v>54</v>
      </c>
      <c r="F15" s="61"/>
      <c r="G15" s="62">
        <v>1657117</v>
      </c>
      <c r="H15" s="45"/>
    </row>
    <row r="16" spans="1:8" ht="15.75" x14ac:dyDescent="0.5">
      <c r="A16" s="52" t="s">
        <v>48</v>
      </c>
      <c r="B16" s="56"/>
      <c r="C16" s="48">
        <v>584787</v>
      </c>
      <c r="D16" s="45"/>
      <c r="E16" s="53" t="s">
        <v>55</v>
      </c>
      <c r="F16" s="61"/>
      <c r="G16" s="62">
        <v>6726</v>
      </c>
      <c r="H16" s="45"/>
    </row>
    <row r="17" spans="1:8" ht="15.75" x14ac:dyDescent="0.5">
      <c r="A17" s="52" t="s">
        <v>50</v>
      </c>
      <c r="B17" s="56"/>
      <c r="C17" s="57">
        <v>863</v>
      </c>
      <c r="D17" s="45"/>
      <c r="E17" s="53" t="s">
        <v>56</v>
      </c>
      <c r="F17" s="61"/>
      <c r="G17" s="62">
        <v>2524</v>
      </c>
      <c r="H17" s="45"/>
    </row>
    <row r="18" spans="1:8" ht="15.75" x14ac:dyDescent="0.5">
      <c r="A18" s="58"/>
      <c r="B18" s="59"/>
      <c r="C18" s="57"/>
      <c r="D18" s="45"/>
      <c r="E18" s="49" t="s">
        <v>57</v>
      </c>
      <c r="F18" s="61"/>
      <c r="G18" s="62">
        <v>241886</v>
      </c>
      <c r="H18" s="45"/>
    </row>
    <row r="19" spans="1:8" ht="15.75" x14ac:dyDescent="0.5">
      <c r="A19" s="58"/>
      <c r="B19" s="59"/>
      <c r="C19" s="57"/>
      <c r="D19" s="45"/>
      <c r="E19" s="49" t="s">
        <v>58</v>
      </c>
      <c r="F19" s="61"/>
      <c r="G19" s="62">
        <v>97886</v>
      </c>
      <c r="H19" s="45"/>
    </row>
    <row r="20" spans="1:8" ht="15.75" x14ac:dyDescent="0.5">
      <c r="A20" s="58"/>
      <c r="B20" s="59"/>
      <c r="C20" s="57"/>
      <c r="D20" s="45"/>
      <c r="E20" s="53" t="s">
        <v>59</v>
      </c>
      <c r="F20" s="61"/>
      <c r="G20" s="62">
        <v>389</v>
      </c>
      <c r="H20" s="45"/>
    </row>
    <row r="21" spans="1:8" ht="15.75" x14ac:dyDescent="0.5">
      <c r="A21" s="58"/>
      <c r="B21" s="59"/>
      <c r="C21" s="57"/>
      <c r="D21" s="45"/>
      <c r="E21" s="53" t="s">
        <v>60</v>
      </c>
      <c r="F21" s="61"/>
      <c r="G21" s="62">
        <v>114</v>
      </c>
      <c r="H21" s="45"/>
    </row>
    <row r="22" spans="1:8" ht="15.75" x14ac:dyDescent="0.5">
      <c r="A22" s="58"/>
      <c r="B22" s="59"/>
      <c r="C22" s="57"/>
      <c r="D22" s="45"/>
      <c r="E22" s="63" t="s">
        <v>61</v>
      </c>
      <c r="F22" s="61"/>
      <c r="G22" s="64">
        <v>762162</v>
      </c>
      <c r="H22" s="45"/>
    </row>
    <row r="23" spans="1:8" ht="16.149999999999999" thickBot="1" x14ac:dyDescent="0.55000000000000004">
      <c r="A23" s="58"/>
      <c r="B23" s="59"/>
      <c r="C23" s="57"/>
      <c r="D23" s="45"/>
      <c r="E23" s="65" t="s">
        <v>62</v>
      </c>
      <c r="F23" s="66"/>
      <c r="G23" s="67">
        <v>572791777</v>
      </c>
      <c r="H23" s="45"/>
    </row>
    <row r="24" spans="1:8" ht="15.75" x14ac:dyDescent="0.5">
      <c r="A24" s="68"/>
      <c r="B24" s="59"/>
      <c r="C24" s="69"/>
      <c r="D24" s="45"/>
      <c r="E24" s="263" t="s">
        <v>63</v>
      </c>
      <c r="F24" s="264"/>
      <c r="G24" s="265"/>
      <c r="H24" s="45"/>
    </row>
    <row r="25" spans="1:8" ht="15.75" x14ac:dyDescent="0.5">
      <c r="A25" s="68"/>
      <c r="B25" s="59"/>
      <c r="C25" s="69"/>
      <c r="D25" s="45"/>
      <c r="E25" s="49" t="s">
        <v>64</v>
      </c>
      <c r="F25" s="70"/>
      <c r="G25" s="51">
        <v>27864</v>
      </c>
      <c r="H25" s="45"/>
    </row>
    <row r="26" spans="1:8" ht="15.75" x14ac:dyDescent="0.5">
      <c r="A26" s="68"/>
      <c r="B26" s="59"/>
      <c r="C26" s="69"/>
      <c r="D26" s="45"/>
      <c r="E26" s="49" t="s">
        <v>65</v>
      </c>
      <c r="F26" s="70"/>
      <c r="G26" s="62">
        <v>45</v>
      </c>
      <c r="H26" s="45"/>
    </row>
    <row r="27" spans="1:8" ht="15.75" x14ac:dyDescent="0.5">
      <c r="A27" s="68"/>
      <c r="B27" s="59"/>
      <c r="C27" s="69"/>
      <c r="D27" s="45"/>
      <c r="E27" s="49" t="s">
        <v>66</v>
      </c>
      <c r="F27" s="70"/>
      <c r="G27" s="62">
        <v>211310</v>
      </c>
      <c r="H27" s="45"/>
    </row>
    <row r="28" spans="1:8" ht="15.75" x14ac:dyDescent="0.5">
      <c r="A28" s="68"/>
      <c r="B28" s="59"/>
      <c r="C28" s="69"/>
      <c r="D28" s="45"/>
      <c r="E28" s="49" t="s">
        <v>67</v>
      </c>
      <c r="F28" s="70"/>
      <c r="G28" s="62">
        <v>357</v>
      </c>
      <c r="H28" s="45"/>
    </row>
    <row r="29" spans="1:8" ht="15.75" x14ac:dyDescent="0.5">
      <c r="A29" s="68"/>
      <c r="B29" s="59"/>
      <c r="C29" s="69"/>
      <c r="D29" s="45"/>
      <c r="E29" s="49" t="s">
        <v>68</v>
      </c>
      <c r="F29" s="70"/>
      <c r="G29" s="62">
        <v>227641</v>
      </c>
      <c r="H29" s="45"/>
    </row>
    <row r="30" spans="1:8" ht="15.75" x14ac:dyDescent="0.5">
      <c r="A30" s="68"/>
      <c r="B30" s="59"/>
      <c r="C30" s="69"/>
      <c r="D30" s="45"/>
      <c r="E30" s="49" t="s">
        <v>69</v>
      </c>
      <c r="F30" s="70"/>
      <c r="G30" s="62">
        <v>355</v>
      </c>
      <c r="H30" s="45"/>
    </row>
    <row r="31" spans="1:8" ht="15.75" x14ac:dyDescent="0.5">
      <c r="A31" s="58"/>
      <c r="B31" s="59"/>
      <c r="C31" s="57"/>
      <c r="D31" s="45"/>
      <c r="E31" s="63" t="s">
        <v>61</v>
      </c>
      <c r="F31" s="61"/>
      <c r="G31" s="64">
        <v>757</v>
      </c>
      <c r="H31" s="45"/>
    </row>
    <row r="32" spans="1:8" ht="16.149999999999999" thickBot="1" x14ac:dyDescent="0.55000000000000004">
      <c r="A32" s="68"/>
      <c r="B32" s="59"/>
      <c r="C32" s="69"/>
      <c r="D32" s="45"/>
      <c r="E32" s="65" t="s">
        <v>62</v>
      </c>
      <c r="F32" s="66"/>
      <c r="G32" s="67">
        <v>466815</v>
      </c>
      <c r="H32" s="45"/>
    </row>
    <row r="33" spans="1:8" x14ac:dyDescent="0.45">
      <c r="A33" s="71"/>
      <c r="B33" s="59"/>
      <c r="C33" s="72"/>
      <c r="D33" s="45"/>
      <c r="E33" s="263" t="s">
        <v>70</v>
      </c>
      <c r="F33" s="264"/>
      <c r="G33" s="265"/>
      <c r="H33" s="45"/>
    </row>
    <row r="34" spans="1:8" ht="15.75" x14ac:dyDescent="0.5">
      <c r="A34" s="68"/>
      <c r="B34" s="59"/>
      <c r="C34" s="69"/>
      <c r="D34" s="45"/>
      <c r="E34" s="49" t="s">
        <v>71</v>
      </c>
      <c r="F34" s="61"/>
      <c r="G34" s="62">
        <v>4202</v>
      </c>
      <c r="H34" s="45"/>
    </row>
    <row r="35" spans="1:8" ht="15.75" x14ac:dyDescent="0.5">
      <c r="A35" s="71"/>
      <c r="B35" s="59"/>
      <c r="C35" s="72"/>
      <c r="D35" s="45"/>
      <c r="E35" s="49" t="s">
        <v>72</v>
      </c>
      <c r="F35" s="61"/>
      <c r="G35" s="62">
        <v>10</v>
      </c>
      <c r="H35" s="45"/>
    </row>
    <row r="36" spans="1:8" ht="16.149999999999999" thickBot="1" x14ac:dyDescent="0.55000000000000004">
      <c r="A36" s="68"/>
      <c r="B36" s="59"/>
      <c r="C36" s="69"/>
      <c r="D36" s="45"/>
      <c r="E36" s="65" t="s">
        <v>62</v>
      </c>
      <c r="F36" s="66"/>
      <c r="G36" s="67">
        <v>4202</v>
      </c>
      <c r="H36" s="45"/>
    </row>
    <row r="37" spans="1:8" ht="15.75" x14ac:dyDescent="0.5">
      <c r="A37" s="68"/>
      <c r="B37" s="59"/>
      <c r="C37" s="69"/>
      <c r="D37" s="45"/>
      <c r="E37" s="266" t="s">
        <v>73</v>
      </c>
      <c r="F37" s="267"/>
      <c r="G37" s="268"/>
      <c r="H37" s="45"/>
    </row>
    <row r="38" spans="1:8" ht="15.75" x14ac:dyDescent="0.5">
      <c r="A38" s="68"/>
      <c r="B38" s="59"/>
      <c r="C38" s="69"/>
      <c r="D38" s="45"/>
      <c r="E38" s="73" t="s">
        <v>74</v>
      </c>
      <c r="F38" s="74"/>
      <c r="G38" s="75"/>
      <c r="H38" s="45"/>
    </row>
    <row r="39" spans="1:8" ht="15.75" x14ac:dyDescent="0.5">
      <c r="A39" s="68"/>
      <c r="B39" s="59"/>
      <c r="C39" s="69"/>
      <c r="D39" s="45"/>
      <c r="E39" s="76" t="s">
        <v>75</v>
      </c>
      <c r="F39" s="74"/>
      <c r="G39" s="75">
        <v>413103</v>
      </c>
      <c r="H39" s="45"/>
    </row>
    <row r="40" spans="1:8" ht="15.75" x14ac:dyDescent="0.5">
      <c r="A40" s="68"/>
      <c r="B40" s="59"/>
      <c r="C40" s="69"/>
      <c r="D40" s="45"/>
      <c r="E40" s="76" t="s">
        <v>76</v>
      </c>
      <c r="F40" s="74"/>
      <c r="G40" s="75">
        <v>811</v>
      </c>
      <c r="H40" s="45"/>
    </row>
    <row r="41" spans="1:8" ht="15.75" x14ac:dyDescent="0.5">
      <c r="A41" s="68"/>
      <c r="B41" s="59"/>
      <c r="C41" s="69"/>
      <c r="D41" s="45"/>
      <c r="E41" s="76" t="s">
        <v>77</v>
      </c>
      <c r="F41" s="74"/>
      <c r="G41" s="75">
        <v>146363</v>
      </c>
      <c r="H41" s="45"/>
    </row>
    <row r="42" spans="1:8" ht="15.75" x14ac:dyDescent="0.5">
      <c r="A42" s="68"/>
      <c r="B42" s="59"/>
      <c r="C42" s="69"/>
      <c r="D42" s="45"/>
      <c r="E42" s="76" t="s">
        <v>78</v>
      </c>
      <c r="F42" s="74"/>
      <c r="G42" s="75">
        <v>231</v>
      </c>
      <c r="H42" s="45"/>
    </row>
    <row r="43" spans="1:8" ht="15.75" x14ac:dyDescent="0.5">
      <c r="A43" s="68"/>
      <c r="B43" s="59"/>
      <c r="C43" s="69"/>
      <c r="D43" s="45"/>
      <c r="E43" s="63" t="s">
        <v>61</v>
      </c>
      <c r="F43" s="77"/>
      <c r="G43" s="78">
        <v>1042</v>
      </c>
      <c r="H43" s="45"/>
    </row>
    <row r="44" spans="1:8" ht="16.149999999999999" thickBot="1" x14ac:dyDescent="0.55000000000000004">
      <c r="A44" s="68"/>
      <c r="B44" s="59"/>
      <c r="C44" s="69"/>
      <c r="D44" s="45"/>
      <c r="E44" s="65" t="s">
        <v>62</v>
      </c>
      <c r="F44" s="79"/>
      <c r="G44" s="80">
        <v>559466</v>
      </c>
      <c r="H44" s="45"/>
    </row>
    <row r="45" spans="1:8" x14ac:dyDescent="0.45">
      <c r="A45" s="71"/>
      <c r="B45" s="59"/>
      <c r="C45" s="72"/>
      <c r="D45" s="45"/>
      <c r="E45" s="269" t="s">
        <v>79</v>
      </c>
      <c r="F45" s="270"/>
      <c r="G45" s="271"/>
      <c r="H45" s="45"/>
    </row>
    <row r="46" spans="1:8" ht="15.75" x14ac:dyDescent="0.5">
      <c r="A46" s="68"/>
      <c r="B46" s="59"/>
      <c r="C46" s="69"/>
      <c r="D46" s="45"/>
      <c r="E46" s="73" t="s">
        <v>80</v>
      </c>
      <c r="F46" s="74"/>
      <c r="G46" s="75"/>
      <c r="H46" s="45"/>
    </row>
    <row r="47" spans="1:8" ht="15.75" x14ac:dyDescent="0.5">
      <c r="A47" s="71"/>
      <c r="B47" s="59"/>
      <c r="C47" s="72"/>
      <c r="D47" s="45"/>
      <c r="E47" s="76" t="s">
        <v>81</v>
      </c>
      <c r="F47" s="74"/>
      <c r="G47" s="75">
        <v>584141</v>
      </c>
      <c r="H47" s="45"/>
    </row>
    <row r="48" spans="1:8" ht="15.75" customHeight="1" x14ac:dyDescent="0.5">
      <c r="A48" s="68"/>
      <c r="B48" s="59"/>
      <c r="C48" s="69"/>
      <c r="D48" s="45"/>
      <c r="E48" s="76" t="s">
        <v>82</v>
      </c>
      <c r="F48" s="74"/>
      <c r="G48" s="75">
        <v>862</v>
      </c>
      <c r="H48" s="45"/>
    </row>
    <row r="49" spans="1:8" ht="15.75" customHeight="1" x14ac:dyDescent="0.5">
      <c r="A49" s="68"/>
      <c r="B49" s="59"/>
      <c r="C49" s="69"/>
      <c r="D49" s="45"/>
      <c r="E49" s="76" t="s">
        <v>83</v>
      </c>
      <c r="F49" s="74"/>
      <c r="G49" s="75">
        <v>646</v>
      </c>
      <c r="H49" s="45"/>
    </row>
    <row r="50" spans="1:8" ht="15.75" customHeight="1" x14ac:dyDescent="0.5">
      <c r="A50" s="71"/>
      <c r="B50" s="59"/>
      <c r="C50" s="72"/>
      <c r="D50" s="45"/>
      <c r="E50" s="76" t="s">
        <v>84</v>
      </c>
      <c r="F50" s="74"/>
      <c r="G50" s="75">
        <v>1</v>
      </c>
      <c r="H50" s="45"/>
    </row>
    <row r="51" spans="1:8" ht="15.75" customHeight="1" x14ac:dyDescent="0.5">
      <c r="A51" s="71"/>
      <c r="B51" s="59"/>
      <c r="C51" s="72"/>
      <c r="D51" s="45"/>
      <c r="E51" s="63" t="s">
        <v>61</v>
      </c>
      <c r="F51" s="77"/>
      <c r="G51" s="78">
        <v>863</v>
      </c>
      <c r="H51" s="45"/>
    </row>
    <row r="52" spans="1:8" ht="15.75" customHeight="1" thickBot="1" x14ac:dyDescent="0.55000000000000004">
      <c r="A52" s="71"/>
      <c r="B52" s="59"/>
      <c r="C52" s="72"/>
      <c r="D52" s="45"/>
      <c r="E52" s="65" t="s">
        <v>62</v>
      </c>
      <c r="F52" s="79"/>
      <c r="G52" s="80">
        <v>584787</v>
      </c>
      <c r="H52" s="45"/>
    </row>
    <row r="53" spans="1:8" ht="15.75" customHeight="1" x14ac:dyDescent="0.45">
      <c r="A53" s="81"/>
      <c r="B53" s="59"/>
      <c r="C53" s="82"/>
      <c r="D53" s="45"/>
      <c r="E53" s="263" t="s">
        <v>85</v>
      </c>
      <c r="F53" s="264"/>
      <c r="G53" s="265"/>
      <c r="H53" s="45"/>
    </row>
    <row r="54" spans="1:8" ht="15.75" customHeight="1" x14ac:dyDescent="0.5">
      <c r="A54" s="81"/>
      <c r="B54" s="59"/>
      <c r="C54" s="82"/>
      <c r="D54" s="45"/>
      <c r="E54" s="49" t="s">
        <v>86</v>
      </c>
      <c r="F54" s="50"/>
      <c r="G54" s="51">
        <v>0</v>
      </c>
      <c r="H54" s="45"/>
    </row>
    <row r="55" spans="1:8" ht="15.75" customHeight="1" x14ac:dyDescent="0.5">
      <c r="A55" s="81"/>
      <c r="B55" s="59"/>
      <c r="C55" s="82"/>
      <c r="D55" s="45"/>
      <c r="E55" s="83"/>
      <c r="F55" s="50"/>
      <c r="G55" s="51"/>
      <c r="H55" s="45"/>
    </row>
    <row r="56" spans="1:8" ht="15.75" customHeight="1" thickBot="1" x14ac:dyDescent="0.55000000000000004">
      <c r="A56" s="81"/>
      <c r="B56" s="59"/>
      <c r="C56" s="82"/>
      <c r="D56" s="45"/>
      <c r="E56" s="65" t="s">
        <v>62</v>
      </c>
      <c r="F56" s="50"/>
      <c r="G56" s="67">
        <v>0</v>
      </c>
      <c r="H56" s="45"/>
    </row>
    <row r="57" spans="1:8" ht="15.75" x14ac:dyDescent="0.5">
      <c r="A57" s="68"/>
      <c r="B57" s="59"/>
      <c r="C57" s="69"/>
      <c r="D57" s="45"/>
      <c r="E57" s="263" t="s">
        <v>87</v>
      </c>
      <c r="F57" s="264"/>
      <c r="G57" s="265"/>
      <c r="H57" s="45"/>
    </row>
    <row r="58" spans="1:8" ht="15.75" x14ac:dyDescent="0.5">
      <c r="A58" s="71"/>
      <c r="B58" s="59"/>
      <c r="C58" s="72"/>
      <c r="D58" s="45"/>
      <c r="E58" s="83" t="s">
        <v>88</v>
      </c>
      <c r="F58" s="50"/>
      <c r="G58" s="51">
        <v>2390044</v>
      </c>
      <c r="H58" s="45"/>
    </row>
    <row r="59" spans="1:8" ht="15.75" x14ac:dyDescent="0.5">
      <c r="A59" s="68"/>
      <c r="B59" s="59"/>
      <c r="C59" s="69"/>
      <c r="D59" s="45"/>
      <c r="E59" s="83" t="s">
        <v>89</v>
      </c>
      <c r="F59" s="50"/>
      <c r="G59" s="51">
        <v>2288378</v>
      </c>
      <c r="H59" s="45"/>
    </row>
    <row r="60" spans="1:8" ht="15.75" x14ac:dyDescent="0.5">
      <c r="A60" s="71"/>
      <c r="B60" s="59"/>
      <c r="C60" s="72"/>
      <c r="D60" s="45"/>
      <c r="E60" s="83" t="s">
        <v>90</v>
      </c>
      <c r="F60" s="50"/>
      <c r="G60" s="51">
        <v>101666</v>
      </c>
      <c r="H60" s="45"/>
    </row>
    <row r="61" spans="1:8" ht="16.149999999999999" thickBot="1" x14ac:dyDescent="0.55000000000000004">
      <c r="A61" s="84" t="s">
        <v>62</v>
      </c>
      <c r="B61" s="85"/>
      <c r="C61" s="69">
        <v>576797091</v>
      </c>
      <c r="D61" s="45"/>
      <c r="E61" s="65" t="s">
        <v>62</v>
      </c>
      <c r="F61" s="66"/>
      <c r="G61" s="67">
        <v>2390044</v>
      </c>
      <c r="H61" s="45"/>
    </row>
    <row r="62" spans="1:8" x14ac:dyDescent="0.45">
      <c r="A62" s="226" t="s">
        <v>91</v>
      </c>
      <c r="B62" s="227"/>
      <c r="C62" s="227"/>
      <c r="D62" s="45"/>
      <c r="E62" s="263" t="s">
        <v>63</v>
      </c>
      <c r="F62" s="264"/>
      <c r="G62" s="265"/>
      <c r="H62" s="45"/>
    </row>
    <row r="63" spans="1:8" ht="31.5" customHeight="1" x14ac:dyDescent="0.5">
      <c r="A63" s="242" t="s">
        <v>92</v>
      </c>
      <c r="B63" s="243"/>
      <c r="C63" s="48">
        <v>107746</v>
      </c>
      <c r="D63" s="45"/>
      <c r="E63" s="258" t="s">
        <v>92</v>
      </c>
      <c r="F63" s="259"/>
      <c r="G63" s="51">
        <v>107746</v>
      </c>
      <c r="H63" s="45"/>
    </row>
    <row r="64" spans="1:8" ht="33.75" customHeight="1" x14ac:dyDescent="0.5">
      <c r="A64" s="246" t="s">
        <v>93</v>
      </c>
      <c r="B64" s="247"/>
      <c r="C64" s="87">
        <v>168</v>
      </c>
      <c r="D64" s="45"/>
      <c r="E64" s="258" t="s">
        <v>93</v>
      </c>
      <c r="F64" s="259"/>
      <c r="G64" s="51">
        <v>168</v>
      </c>
      <c r="H64" s="45"/>
    </row>
    <row r="65" spans="1:8" ht="19.5" customHeight="1" x14ac:dyDescent="0.5">
      <c r="A65" s="52"/>
      <c r="B65" s="88"/>
      <c r="C65" s="89"/>
      <c r="D65" s="45"/>
      <c r="E65" s="260" t="s">
        <v>94</v>
      </c>
      <c r="F65" s="229"/>
      <c r="G65" s="230"/>
      <c r="H65" s="45"/>
    </row>
    <row r="66" spans="1:8" ht="30.75" customHeight="1" x14ac:dyDescent="0.5">
      <c r="A66" s="242" t="s">
        <v>95</v>
      </c>
      <c r="B66" s="243"/>
      <c r="C66" s="48">
        <v>1106693</v>
      </c>
      <c r="D66" s="45"/>
      <c r="E66" s="258" t="s">
        <v>95</v>
      </c>
      <c r="F66" s="259"/>
      <c r="G66" s="51">
        <v>1106693</v>
      </c>
      <c r="H66" s="45"/>
    </row>
    <row r="67" spans="1:8" ht="33" customHeight="1" x14ac:dyDescent="0.5">
      <c r="A67" s="246" t="s">
        <v>96</v>
      </c>
      <c r="B67" s="247"/>
      <c r="C67" s="87">
        <v>1756</v>
      </c>
      <c r="D67" s="45"/>
      <c r="E67" s="248" t="s">
        <v>96</v>
      </c>
      <c r="F67" s="249"/>
      <c r="G67" s="51">
        <v>1756</v>
      </c>
      <c r="H67" s="45"/>
    </row>
    <row r="68" spans="1:8" ht="33" customHeight="1" x14ac:dyDescent="0.5">
      <c r="A68" s="242" t="s">
        <v>97</v>
      </c>
      <c r="B68" s="243"/>
      <c r="C68" s="48">
        <v>227991</v>
      </c>
      <c r="D68" s="45"/>
      <c r="E68" s="261" t="s">
        <v>97</v>
      </c>
      <c r="F68" s="262"/>
      <c r="G68" s="51">
        <v>227991</v>
      </c>
      <c r="H68" s="45"/>
    </row>
    <row r="69" spans="1:8" ht="33.75" customHeight="1" x14ac:dyDescent="0.5">
      <c r="A69" s="254" t="s">
        <v>98</v>
      </c>
      <c r="B69" s="255"/>
      <c r="C69" s="87">
        <v>341</v>
      </c>
      <c r="D69" s="45"/>
      <c r="E69" s="256" t="s">
        <v>98</v>
      </c>
      <c r="F69" s="257"/>
      <c r="G69" s="51">
        <v>341</v>
      </c>
      <c r="H69" s="45"/>
    </row>
    <row r="70" spans="1:8" ht="33.75" customHeight="1" x14ac:dyDescent="0.5">
      <c r="A70" s="242" t="s">
        <v>99</v>
      </c>
      <c r="B70" s="243"/>
      <c r="C70" s="90">
        <v>2843740</v>
      </c>
      <c r="D70" s="45"/>
      <c r="E70" s="258" t="s">
        <v>99</v>
      </c>
      <c r="F70" s="259"/>
      <c r="G70" s="91">
        <v>2843740</v>
      </c>
      <c r="H70" s="45"/>
    </row>
    <row r="71" spans="1:8" ht="41.45" customHeight="1" x14ac:dyDescent="0.5">
      <c r="A71" s="246" t="s">
        <v>100</v>
      </c>
      <c r="B71" s="247"/>
      <c r="C71" s="90">
        <v>4074</v>
      </c>
      <c r="D71" s="45"/>
      <c r="E71" s="248" t="s">
        <v>100</v>
      </c>
      <c r="F71" s="249"/>
      <c r="G71" s="91">
        <v>4074</v>
      </c>
      <c r="H71" s="45"/>
    </row>
    <row r="72" spans="1:8" ht="6.95" customHeight="1" x14ac:dyDescent="0.5">
      <c r="A72" s="52"/>
      <c r="B72" s="88"/>
      <c r="C72" s="89"/>
      <c r="D72" s="45"/>
      <c r="E72" s="92"/>
      <c r="F72" s="93"/>
      <c r="G72" s="94"/>
      <c r="H72" s="45"/>
    </row>
    <row r="73" spans="1:8" ht="32.1" customHeight="1" x14ac:dyDescent="0.5">
      <c r="A73" s="242" t="s">
        <v>101</v>
      </c>
      <c r="B73" s="243"/>
      <c r="C73" s="89">
        <v>152</v>
      </c>
      <c r="D73" s="45"/>
      <c r="E73" s="244" t="s">
        <v>101</v>
      </c>
      <c r="F73" s="245"/>
      <c r="G73" s="94">
        <v>152</v>
      </c>
      <c r="H73" s="45"/>
    </row>
    <row r="74" spans="1:8" ht="32.1" customHeight="1" x14ac:dyDescent="0.5">
      <c r="A74" s="246" t="s">
        <v>102</v>
      </c>
      <c r="B74" s="247"/>
      <c r="C74" s="89">
        <v>0</v>
      </c>
      <c r="D74" s="45"/>
      <c r="E74" s="248" t="s">
        <v>102</v>
      </c>
      <c r="F74" s="249"/>
      <c r="G74" s="94">
        <v>0</v>
      </c>
      <c r="H74" s="45"/>
    </row>
    <row r="75" spans="1:8" ht="30.95" customHeight="1" x14ac:dyDescent="0.5">
      <c r="A75" s="250" t="s">
        <v>103</v>
      </c>
      <c r="B75" s="251"/>
      <c r="C75" s="89">
        <v>1</v>
      </c>
      <c r="D75" s="45"/>
      <c r="E75" s="252" t="s">
        <v>103</v>
      </c>
      <c r="F75" s="253"/>
      <c r="G75" s="94">
        <v>1</v>
      </c>
      <c r="H75" s="45"/>
    </row>
    <row r="76" spans="1:8" ht="15.75" x14ac:dyDescent="0.5">
      <c r="A76" s="52"/>
      <c r="B76" s="88"/>
      <c r="C76" s="89"/>
      <c r="D76" s="45"/>
      <c r="E76" s="92"/>
      <c r="F76" s="93"/>
      <c r="G76" s="94"/>
      <c r="H76" s="45"/>
    </row>
    <row r="77" spans="1:8" ht="16.149999999999999" thickBot="1" x14ac:dyDescent="0.55000000000000004">
      <c r="A77" s="84" t="s">
        <v>104</v>
      </c>
      <c r="B77" s="85"/>
      <c r="C77" s="86">
        <v>4286322</v>
      </c>
      <c r="D77" s="45"/>
      <c r="E77" s="95"/>
      <c r="F77" s="66"/>
      <c r="G77" s="96"/>
      <c r="H77" s="45"/>
    </row>
    <row r="78" spans="1:8" ht="15.75" x14ac:dyDescent="0.5">
      <c r="A78" s="52"/>
      <c r="B78" s="88"/>
      <c r="C78" s="89"/>
      <c r="D78" s="45"/>
      <c r="E78" s="92"/>
      <c r="F78" s="93"/>
      <c r="G78" s="94"/>
      <c r="H78" s="45"/>
    </row>
    <row r="79" spans="1:8" x14ac:dyDescent="0.45">
      <c r="A79" s="226" t="s">
        <v>105</v>
      </c>
      <c r="B79" s="227"/>
      <c r="C79" s="228"/>
      <c r="D79" s="45"/>
      <c r="E79" s="229" t="s">
        <v>94</v>
      </c>
      <c r="F79" s="229"/>
      <c r="G79" s="230"/>
      <c r="H79" s="45"/>
    </row>
    <row r="80" spans="1:8" ht="15.75" hidden="1" x14ac:dyDescent="0.5">
      <c r="A80" s="52"/>
      <c r="B80" s="88"/>
      <c r="C80" s="89"/>
      <c r="D80" s="45"/>
      <c r="E80" s="92"/>
      <c r="F80" s="93"/>
      <c r="G80" s="94"/>
      <c r="H80" s="45"/>
    </row>
    <row r="81" spans="1:8" ht="15.75" hidden="1" x14ac:dyDescent="0.5">
      <c r="A81" s="52"/>
      <c r="B81" s="88"/>
      <c r="C81" s="89"/>
      <c r="D81" s="45"/>
      <c r="E81" s="92"/>
      <c r="F81" s="93"/>
      <c r="G81" s="94"/>
      <c r="H81" s="45"/>
    </row>
    <row r="82" spans="1:8" ht="15.75" hidden="1" x14ac:dyDescent="0.5">
      <c r="A82" s="52"/>
      <c r="B82" s="88"/>
      <c r="C82" s="89"/>
      <c r="D82" s="45"/>
      <c r="E82" s="92"/>
      <c r="F82" s="93"/>
      <c r="G82" s="94"/>
      <c r="H82" s="45"/>
    </row>
    <row r="83" spans="1:8" ht="15.75" hidden="1" x14ac:dyDescent="0.5">
      <c r="A83" s="52"/>
      <c r="B83" s="88"/>
      <c r="C83" s="89"/>
      <c r="D83" s="45"/>
      <c r="E83" s="92"/>
      <c r="F83" s="93"/>
      <c r="G83" s="94"/>
      <c r="H83" s="45"/>
    </row>
    <row r="84" spans="1:8" ht="15.75" hidden="1" x14ac:dyDescent="0.5">
      <c r="A84" s="97"/>
      <c r="B84" s="98"/>
      <c r="C84" s="99"/>
      <c r="D84" s="45"/>
      <c r="E84" s="100"/>
      <c r="F84" s="77"/>
      <c r="G84" s="101"/>
      <c r="H84" s="45"/>
    </row>
    <row r="85" spans="1:8" ht="15.75" hidden="1" x14ac:dyDescent="0.5">
      <c r="A85" s="52"/>
      <c r="B85" s="88"/>
      <c r="C85" s="89"/>
      <c r="D85" s="45"/>
      <c r="E85" s="92"/>
      <c r="F85" s="93"/>
      <c r="G85" s="94"/>
      <c r="H85" s="45"/>
    </row>
    <row r="86" spans="1:8" ht="15.75" hidden="1" x14ac:dyDescent="0.5">
      <c r="A86" s="52"/>
      <c r="B86" s="88"/>
      <c r="C86" s="89"/>
      <c r="D86" s="45"/>
      <c r="E86" s="92"/>
      <c r="F86" s="93"/>
      <c r="G86" s="94"/>
      <c r="H86" s="45"/>
    </row>
    <row r="87" spans="1:8" ht="15.75" hidden="1" x14ac:dyDescent="0.5">
      <c r="A87" s="52"/>
      <c r="B87" s="88"/>
      <c r="C87" s="89"/>
      <c r="D87" s="45"/>
      <c r="E87" s="92"/>
      <c r="F87" s="93"/>
      <c r="G87" s="94"/>
      <c r="H87" s="45"/>
    </row>
    <row r="88" spans="1:8" ht="15.75" hidden="1" x14ac:dyDescent="0.5">
      <c r="A88" s="52"/>
      <c r="B88" s="88"/>
      <c r="C88" s="89"/>
      <c r="D88" s="45"/>
      <c r="E88" s="92"/>
      <c r="F88" s="93"/>
      <c r="G88" s="94"/>
      <c r="H88" s="45"/>
    </row>
    <row r="89" spans="1:8" ht="15.75" x14ac:dyDescent="0.5">
      <c r="A89" s="97" t="s">
        <v>106</v>
      </c>
      <c r="B89" s="98"/>
      <c r="C89" s="99"/>
      <c r="D89" s="45"/>
      <c r="E89" s="100" t="s">
        <v>106</v>
      </c>
      <c r="F89" s="77"/>
      <c r="G89" s="101"/>
      <c r="H89" s="45"/>
    </row>
    <row r="90" spans="1:8" ht="15.75" x14ac:dyDescent="0.5">
      <c r="A90" s="52" t="s">
        <v>107</v>
      </c>
      <c r="B90" s="98"/>
      <c r="C90" s="89">
        <v>84</v>
      </c>
      <c r="D90" s="45"/>
      <c r="E90" s="92" t="s">
        <v>107</v>
      </c>
      <c r="F90" s="77"/>
      <c r="G90" s="94">
        <v>84</v>
      </c>
      <c r="H90" s="45"/>
    </row>
    <row r="91" spans="1:8" ht="15.75" x14ac:dyDescent="0.5">
      <c r="A91" s="52" t="s">
        <v>108</v>
      </c>
      <c r="B91" s="98"/>
      <c r="C91" s="89">
        <v>207377</v>
      </c>
      <c r="D91" s="45"/>
      <c r="E91" s="92" t="s">
        <v>108</v>
      </c>
      <c r="F91" s="77"/>
      <c r="G91" s="94">
        <v>207377</v>
      </c>
      <c r="H91" s="45"/>
    </row>
    <row r="92" spans="1:8" ht="15.75" x14ac:dyDescent="0.5">
      <c r="A92" s="52" t="s">
        <v>109</v>
      </c>
      <c r="B92" s="98"/>
      <c r="C92" s="89">
        <v>49789</v>
      </c>
      <c r="D92" s="45"/>
      <c r="E92" s="92" t="s">
        <v>109</v>
      </c>
      <c r="F92" s="77"/>
      <c r="G92" s="94">
        <v>49789</v>
      </c>
      <c r="H92" s="45"/>
    </row>
    <row r="93" spans="1:8" ht="15.75" x14ac:dyDescent="0.5">
      <c r="A93" s="97" t="s">
        <v>110</v>
      </c>
      <c r="B93" s="98"/>
      <c r="C93" s="99"/>
      <c r="D93" s="45"/>
      <c r="E93" s="100" t="s">
        <v>110</v>
      </c>
      <c r="F93" s="77"/>
      <c r="G93" s="101"/>
      <c r="H93" s="45"/>
    </row>
    <row r="94" spans="1:8" ht="15.75" x14ac:dyDescent="0.5">
      <c r="A94" s="52" t="s">
        <v>108</v>
      </c>
      <c r="B94" s="98"/>
      <c r="C94" s="89">
        <v>205184</v>
      </c>
      <c r="D94" s="45"/>
      <c r="E94" s="92" t="s">
        <v>108</v>
      </c>
      <c r="F94" s="77"/>
      <c r="G94" s="94">
        <v>205184</v>
      </c>
      <c r="H94" s="45"/>
    </row>
    <row r="95" spans="1:8" ht="15.75" x14ac:dyDescent="0.5">
      <c r="A95" s="52" t="s">
        <v>109</v>
      </c>
      <c r="B95" s="98"/>
      <c r="C95" s="89">
        <v>18767</v>
      </c>
      <c r="D95" s="45"/>
      <c r="E95" s="92" t="s">
        <v>109</v>
      </c>
      <c r="F95" s="77"/>
      <c r="G95" s="94">
        <v>18767</v>
      </c>
      <c r="H95" s="45"/>
    </row>
    <row r="96" spans="1:8" ht="15.75" x14ac:dyDescent="0.5">
      <c r="A96" s="52"/>
      <c r="B96" s="98"/>
      <c r="C96" s="89"/>
      <c r="D96" s="45"/>
      <c r="E96" s="92" t="s">
        <v>111</v>
      </c>
      <c r="F96" s="77"/>
      <c r="G96" s="94">
        <v>259330</v>
      </c>
      <c r="H96" s="45"/>
    </row>
    <row r="97" spans="1:8" ht="15.75" x14ac:dyDescent="0.5">
      <c r="A97" s="52" t="s">
        <v>112</v>
      </c>
      <c r="B97" s="98"/>
      <c r="C97" s="102">
        <v>481201</v>
      </c>
      <c r="D97" s="45"/>
      <c r="E97" s="100" t="s">
        <v>113</v>
      </c>
      <c r="F97" s="50"/>
      <c r="G97" s="51">
        <v>4919107</v>
      </c>
      <c r="H97" s="45"/>
    </row>
    <row r="98" spans="1:8" ht="15.75" hidden="1" x14ac:dyDescent="0.5">
      <c r="A98" s="52" t="s">
        <v>114</v>
      </c>
      <c r="B98" s="98"/>
      <c r="C98" s="102">
        <v>0</v>
      </c>
      <c r="D98" s="45"/>
      <c r="E98" s="103" t="s">
        <v>114</v>
      </c>
      <c r="F98" s="50"/>
      <c r="G98" s="51">
        <v>0</v>
      </c>
      <c r="H98" s="45"/>
    </row>
    <row r="99" spans="1:8" ht="16.149999999999999" thickBot="1" x14ac:dyDescent="0.55000000000000004">
      <c r="A99" s="84" t="s">
        <v>62</v>
      </c>
      <c r="B99" s="104"/>
      <c r="C99" s="105">
        <v>481201</v>
      </c>
      <c r="D99" s="45"/>
      <c r="E99" s="95" t="s">
        <v>115</v>
      </c>
      <c r="F99" s="66"/>
      <c r="G99" s="67">
        <v>4919107</v>
      </c>
      <c r="H99" s="45"/>
    </row>
    <row r="100" spans="1:8" ht="15.75" x14ac:dyDescent="0.5">
      <c r="A100" s="231" t="s">
        <v>116</v>
      </c>
      <c r="B100" s="232"/>
      <c r="C100" s="233"/>
      <c r="D100" s="45"/>
      <c r="E100" s="106" t="s">
        <v>117</v>
      </c>
      <c r="F100" s="107"/>
      <c r="G100" s="108"/>
      <c r="H100" s="45"/>
    </row>
    <row r="101" spans="1:8" ht="15.75" x14ac:dyDescent="0.5">
      <c r="A101" s="52" t="s">
        <v>118</v>
      </c>
      <c r="B101" s="98"/>
      <c r="C101" s="109">
        <v>8376.0280000000002</v>
      </c>
      <c r="D101" s="45"/>
      <c r="E101" s="110" t="s">
        <v>118</v>
      </c>
      <c r="F101" s="61"/>
      <c r="G101" s="111">
        <v>8376.0280000000002</v>
      </c>
      <c r="H101" s="45"/>
    </row>
    <row r="102" spans="1:8" ht="15.75" x14ac:dyDescent="0.5">
      <c r="A102" s="52" t="s">
        <v>119</v>
      </c>
      <c r="B102" s="112"/>
      <c r="C102" s="113">
        <v>89414.448999999993</v>
      </c>
      <c r="D102" s="45"/>
      <c r="E102" s="92" t="s">
        <v>119</v>
      </c>
      <c r="F102" s="50"/>
      <c r="G102" s="111">
        <v>89414.448999999993</v>
      </c>
      <c r="H102" s="45"/>
    </row>
    <row r="103" spans="1:8" ht="16.149999999999999" thickBot="1" x14ac:dyDescent="0.55000000000000004">
      <c r="A103" s="84" t="s">
        <v>62</v>
      </c>
      <c r="B103" s="104"/>
      <c r="C103" s="114">
        <v>97790.476999999999</v>
      </c>
      <c r="D103" s="45"/>
      <c r="E103" s="115" t="s">
        <v>62</v>
      </c>
      <c r="F103" s="116"/>
      <c r="G103" s="117">
        <v>97790.476999999999</v>
      </c>
      <c r="H103" s="45"/>
    </row>
    <row r="104" spans="1:8" ht="15.75" x14ac:dyDescent="0.5">
      <c r="A104" s="234" t="s">
        <v>120</v>
      </c>
      <c r="B104" s="235"/>
      <c r="C104" s="236"/>
      <c r="D104" s="45"/>
      <c r="E104" s="106" t="s">
        <v>121</v>
      </c>
      <c r="F104" s="74"/>
      <c r="G104" s="75"/>
      <c r="H104" s="45"/>
    </row>
    <row r="105" spans="1:8" ht="15.75" x14ac:dyDescent="0.5">
      <c r="A105" s="52" t="s">
        <v>119</v>
      </c>
      <c r="B105" s="112"/>
      <c r="C105" s="102">
        <v>8280</v>
      </c>
      <c r="D105" s="45"/>
      <c r="E105" s="103" t="s">
        <v>119</v>
      </c>
      <c r="F105" s="50"/>
      <c r="G105" s="62">
        <v>8280</v>
      </c>
      <c r="H105" s="45"/>
    </row>
    <row r="106" spans="1:8" ht="16.149999999999999" thickBot="1" x14ac:dyDescent="0.55000000000000004">
      <c r="A106" s="84" t="s">
        <v>62</v>
      </c>
      <c r="B106" s="112"/>
      <c r="C106" s="102">
        <v>8280</v>
      </c>
      <c r="D106" s="45"/>
      <c r="E106" s="115" t="s">
        <v>62</v>
      </c>
      <c r="F106" s="116"/>
      <c r="G106" s="118">
        <v>8280</v>
      </c>
      <c r="H106" s="45"/>
    </row>
    <row r="107" spans="1:8" ht="15.75" x14ac:dyDescent="0.5">
      <c r="A107" s="231" t="s">
        <v>122</v>
      </c>
      <c r="B107" s="232"/>
      <c r="C107" s="233"/>
      <c r="D107" s="45"/>
      <c r="E107" s="110" t="s">
        <v>123</v>
      </c>
      <c r="F107" s="119"/>
      <c r="G107" s="120">
        <v>5132923.477</v>
      </c>
      <c r="H107" s="45"/>
    </row>
    <row r="108" spans="1:8" ht="15.75" x14ac:dyDescent="0.5">
      <c r="A108" s="52" t="s">
        <v>108</v>
      </c>
      <c r="B108" s="98"/>
      <c r="C108" s="121">
        <v>259330</v>
      </c>
      <c r="D108" s="45"/>
      <c r="E108" s="110" t="s">
        <v>114</v>
      </c>
      <c r="F108" s="119"/>
      <c r="G108" s="120">
        <v>0</v>
      </c>
      <c r="H108" s="45"/>
    </row>
    <row r="109" spans="1:8" ht="16.149999999999999" thickBot="1" x14ac:dyDescent="0.55000000000000004">
      <c r="A109" s="84" t="s">
        <v>62</v>
      </c>
      <c r="B109" s="112"/>
      <c r="C109" s="102">
        <v>259330</v>
      </c>
      <c r="D109" s="45"/>
      <c r="E109" s="95" t="s">
        <v>124</v>
      </c>
      <c r="F109" s="66"/>
      <c r="G109" s="96">
        <v>5132923.477</v>
      </c>
      <c r="H109" s="45"/>
    </row>
    <row r="110" spans="1:8" ht="16.149999999999999" thickBot="1" x14ac:dyDescent="0.55000000000000004">
      <c r="A110" s="122" t="s">
        <v>125</v>
      </c>
      <c r="B110" s="123"/>
      <c r="C110" s="124">
        <v>581930014.477</v>
      </c>
      <c r="D110" s="45"/>
      <c r="E110" s="65" t="s">
        <v>126</v>
      </c>
      <c r="F110" s="66"/>
      <c r="G110" s="125">
        <v>581930014.477</v>
      </c>
      <c r="H110" s="45"/>
    </row>
    <row r="111" spans="1:8" ht="6.75" customHeight="1" x14ac:dyDescent="0.45">
      <c r="A111" s="126"/>
      <c r="D111" s="45"/>
      <c r="E111" s="127"/>
      <c r="F111" s="127"/>
      <c r="G111" s="127"/>
      <c r="H111" s="45"/>
    </row>
    <row r="112" spans="1:8" ht="6" customHeight="1" thickBot="1" x14ac:dyDescent="0.5">
      <c r="A112" s="128"/>
      <c r="D112" s="45"/>
      <c r="E112" s="129"/>
      <c r="F112" s="129"/>
      <c r="G112" s="127"/>
      <c r="H112" s="45"/>
    </row>
    <row r="113" spans="1:8" ht="18.399999999999999" thickBot="1" x14ac:dyDescent="0.6">
      <c r="A113" s="237" t="s">
        <v>127</v>
      </c>
      <c r="B113" s="238"/>
      <c r="C113" s="238"/>
      <c r="D113" s="45"/>
      <c r="E113" s="239" t="s">
        <v>128</v>
      </c>
      <c r="F113" s="240"/>
      <c r="G113" s="241"/>
      <c r="H113" s="45"/>
    </row>
    <row r="114" spans="1:8" ht="15.75" x14ac:dyDescent="0.5">
      <c r="A114" s="130" t="s">
        <v>129</v>
      </c>
      <c r="B114" s="131"/>
      <c r="C114" s="132">
        <v>502578821</v>
      </c>
      <c r="D114" s="45"/>
      <c r="E114" s="133" t="s">
        <v>130</v>
      </c>
      <c r="F114" s="134"/>
      <c r="G114" s="135">
        <v>522.51600000000008</v>
      </c>
      <c r="H114" s="45"/>
    </row>
    <row r="115" spans="1:8" ht="15.75" x14ac:dyDescent="0.5">
      <c r="A115" s="136" t="s">
        <v>131</v>
      </c>
      <c r="B115" s="137"/>
      <c r="C115" s="138">
        <v>502568965</v>
      </c>
      <c r="D115" s="45"/>
      <c r="E115" s="133" t="s">
        <v>132</v>
      </c>
      <c r="F115" s="134"/>
      <c r="G115" s="135">
        <v>0.19800000000000001</v>
      </c>
      <c r="H115" s="45"/>
    </row>
    <row r="116" spans="1:8" ht="16.149999999999999" thickBot="1" x14ac:dyDescent="0.55000000000000004">
      <c r="A116" s="139" t="s">
        <v>133</v>
      </c>
      <c r="B116" s="140"/>
      <c r="C116" s="141">
        <v>9856</v>
      </c>
      <c r="D116" s="45"/>
      <c r="E116" s="142"/>
      <c r="F116" s="143"/>
      <c r="G116" s="144"/>
      <c r="H116" s="45"/>
    </row>
    <row r="117" spans="1:8" ht="15.75" x14ac:dyDescent="0.5">
      <c r="A117" s="145" t="s">
        <v>134</v>
      </c>
      <c r="B117" s="146"/>
      <c r="C117" s="147"/>
      <c r="D117" s="45"/>
      <c r="E117" s="148" t="s">
        <v>135</v>
      </c>
      <c r="F117" s="149"/>
      <c r="G117" s="135">
        <v>403.60300000000001</v>
      </c>
      <c r="H117" s="45"/>
    </row>
    <row r="118" spans="1:8" ht="15.75" x14ac:dyDescent="0.5">
      <c r="A118" s="136" t="s">
        <v>136</v>
      </c>
      <c r="B118" s="137"/>
      <c r="C118" s="138">
        <v>86384</v>
      </c>
      <c r="D118" s="45"/>
      <c r="E118" s="148" t="s">
        <v>137</v>
      </c>
      <c r="F118" s="149"/>
      <c r="G118" s="135">
        <v>0.54700000000000004</v>
      </c>
      <c r="H118" s="45"/>
    </row>
    <row r="119" spans="1:8" ht="15.75" x14ac:dyDescent="0.5">
      <c r="A119" s="139" t="s">
        <v>138</v>
      </c>
      <c r="B119" s="140"/>
      <c r="C119" s="141">
        <v>63246966</v>
      </c>
      <c r="D119" s="45"/>
      <c r="E119" s="148" t="s">
        <v>139</v>
      </c>
      <c r="F119" s="149"/>
      <c r="G119" s="135">
        <v>2.1949999999999998</v>
      </c>
      <c r="H119" s="45"/>
    </row>
    <row r="120" spans="1:8" ht="16.149999999999999" thickBot="1" x14ac:dyDescent="0.55000000000000004">
      <c r="A120" s="150" t="s">
        <v>140</v>
      </c>
      <c r="B120" s="151"/>
      <c r="C120" s="152">
        <v>59387</v>
      </c>
      <c r="D120" s="45"/>
      <c r="E120" s="148" t="s">
        <v>141</v>
      </c>
      <c r="F120" s="149"/>
      <c r="G120" s="135">
        <v>0.19800000000000001</v>
      </c>
      <c r="H120" s="45"/>
    </row>
    <row r="121" spans="1:8" ht="15.75" x14ac:dyDescent="0.5">
      <c r="A121" s="221" t="s">
        <v>142</v>
      </c>
      <c r="B121" s="222"/>
      <c r="C121" s="153">
        <v>6256015</v>
      </c>
      <c r="D121" s="45"/>
      <c r="E121" s="126"/>
      <c r="F121" s="143"/>
      <c r="G121" s="144"/>
      <c r="H121" s="45"/>
    </row>
    <row r="122" spans="1:8" ht="15.75" x14ac:dyDescent="0.5">
      <c r="A122" s="154" t="s">
        <v>143</v>
      </c>
      <c r="B122" s="155"/>
      <c r="C122" s="156">
        <v>0</v>
      </c>
      <c r="D122" s="45"/>
      <c r="E122" s="148" t="s">
        <v>144</v>
      </c>
      <c r="F122" s="149"/>
      <c r="G122" s="135">
        <v>0.90900000000000003</v>
      </c>
      <c r="H122" s="45"/>
    </row>
    <row r="123" spans="1:8" ht="16.149999999999999" thickBot="1" x14ac:dyDescent="0.55000000000000004">
      <c r="A123" s="154" t="s">
        <v>90</v>
      </c>
      <c r="B123" s="155"/>
      <c r="C123" s="156">
        <v>5924450</v>
      </c>
      <c r="D123" s="45"/>
      <c r="E123" s="157" t="s">
        <v>145</v>
      </c>
      <c r="F123" s="158"/>
      <c r="G123" s="159">
        <v>115.262</v>
      </c>
      <c r="H123" s="45"/>
    </row>
    <row r="124" spans="1:8" ht="16.149999999999999" thickBot="1" x14ac:dyDescent="0.55000000000000004">
      <c r="A124" s="160" t="s">
        <v>146</v>
      </c>
      <c r="B124" s="161"/>
      <c r="C124" s="162">
        <v>331565</v>
      </c>
      <c r="D124" s="45"/>
      <c r="H124" s="45"/>
    </row>
    <row r="125" spans="1:8" ht="18.399999999999999" thickBot="1" x14ac:dyDescent="0.6">
      <c r="A125" s="163" t="s">
        <v>147</v>
      </c>
      <c r="B125" s="164"/>
      <c r="C125" s="165">
        <v>0</v>
      </c>
      <c r="D125" s="45"/>
      <c r="E125" s="223" t="s">
        <v>148</v>
      </c>
      <c r="F125" s="224"/>
      <c r="G125" s="224"/>
      <c r="H125" s="45"/>
    </row>
    <row r="126" spans="1:8" ht="15.75" x14ac:dyDescent="0.5">
      <c r="A126" s="166" t="s">
        <v>149</v>
      </c>
      <c r="B126" s="167"/>
      <c r="C126" s="168">
        <v>321825</v>
      </c>
      <c r="D126" s="45"/>
      <c r="E126" s="136" t="s">
        <v>131</v>
      </c>
      <c r="F126" s="137"/>
      <c r="G126" s="138">
        <v>503315033</v>
      </c>
      <c r="H126" s="45"/>
    </row>
    <row r="127" spans="1:8" ht="15.75" x14ac:dyDescent="0.5">
      <c r="A127" s="169" t="s">
        <v>150</v>
      </c>
      <c r="B127" s="170"/>
      <c r="C127" s="171">
        <v>103050</v>
      </c>
      <c r="D127" s="45"/>
      <c r="E127" s="136" t="s">
        <v>151</v>
      </c>
      <c r="F127" s="137"/>
      <c r="G127" s="138">
        <v>130914</v>
      </c>
      <c r="H127" s="45"/>
    </row>
    <row r="128" spans="1:8" ht="15.75" x14ac:dyDescent="0.5">
      <c r="A128" s="169" t="s">
        <v>90</v>
      </c>
      <c r="B128" s="170"/>
      <c r="C128" s="171">
        <v>206366</v>
      </c>
      <c r="D128" s="45"/>
      <c r="E128" s="136" t="s">
        <v>152</v>
      </c>
      <c r="F128" s="137"/>
      <c r="G128" s="138">
        <v>6725986</v>
      </c>
      <c r="H128" s="45"/>
    </row>
    <row r="129" spans="1:8" ht="16.149999999999999" thickBot="1" x14ac:dyDescent="0.55000000000000004">
      <c r="A129" s="172" t="s">
        <v>146</v>
      </c>
      <c r="B129" s="173"/>
      <c r="C129" s="162">
        <v>12409</v>
      </c>
      <c r="D129" s="45"/>
      <c r="E129" s="139" t="s">
        <v>153</v>
      </c>
      <c r="F129" s="140"/>
      <c r="G129" s="141">
        <v>343974</v>
      </c>
      <c r="H129" s="45"/>
    </row>
    <row r="130" spans="1:8" ht="16.149999999999999" thickBot="1" x14ac:dyDescent="0.55000000000000004">
      <c r="A130" s="163" t="s">
        <v>154</v>
      </c>
      <c r="B130" s="164"/>
      <c r="C130" s="165">
        <v>628041</v>
      </c>
      <c r="D130" s="45"/>
      <c r="E130" s="174" t="s">
        <v>155</v>
      </c>
      <c r="F130" s="175"/>
      <c r="G130" s="176">
        <v>510515907</v>
      </c>
      <c r="H130" s="45"/>
    </row>
    <row r="131" spans="1:8" ht="16.149999999999999" thickBot="1" x14ac:dyDescent="0.55000000000000004">
      <c r="A131" s="177" t="s">
        <v>156</v>
      </c>
      <c r="B131" s="178"/>
      <c r="C131" s="179">
        <v>118027</v>
      </c>
      <c r="D131" s="45"/>
      <c r="E131" s="180"/>
      <c r="H131" s="45"/>
    </row>
    <row r="132" spans="1:8" ht="12" customHeight="1" thickBot="1" x14ac:dyDescent="0.55000000000000004">
      <c r="A132" s="181"/>
      <c r="B132" s="182"/>
      <c r="C132" s="183"/>
      <c r="D132" s="45"/>
      <c r="E132" s="180"/>
      <c r="H132" s="45"/>
    </row>
    <row r="133" spans="1:8" ht="15.75" x14ac:dyDescent="0.5">
      <c r="A133" s="166" t="s">
        <v>157</v>
      </c>
      <c r="B133" s="167"/>
      <c r="C133" s="168">
        <v>613178</v>
      </c>
      <c r="D133" s="45"/>
      <c r="E133" s="180"/>
      <c r="G133" s="184"/>
      <c r="H133" s="45"/>
    </row>
    <row r="134" spans="1:8" ht="15.75" x14ac:dyDescent="0.5">
      <c r="A134" s="136" t="s">
        <v>131</v>
      </c>
      <c r="B134" s="170"/>
      <c r="C134" s="171"/>
      <c r="D134" s="45"/>
      <c r="E134" s="180"/>
      <c r="H134" s="45"/>
    </row>
    <row r="135" spans="1:8" ht="15.75" x14ac:dyDescent="0.5">
      <c r="A135" s="136" t="s">
        <v>151</v>
      </c>
      <c r="B135" s="170"/>
      <c r="C135" s="171">
        <v>27864</v>
      </c>
      <c r="D135" s="45"/>
      <c r="E135" s="180"/>
      <c r="H135" s="45"/>
    </row>
    <row r="136" spans="1:8" ht="16.149999999999999" thickBot="1" x14ac:dyDescent="0.55000000000000004">
      <c r="A136" s="150" t="s">
        <v>133</v>
      </c>
      <c r="B136" s="173"/>
      <c r="C136" s="162">
        <v>585314</v>
      </c>
      <c r="D136" s="45"/>
      <c r="E136" s="180"/>
      <c r="H136" s="45"/>
    </row>
    <row r="137" spans="1:8" ht="15.75" x14ac:dyDescent="0.5">
      <c r="A137" s="166" t="s">
        <v>158</v>
      </c>
      <c r="B137" s="185"/>
      <c r="C137" s="168">
        <v>584787</v>
      </c>
      <c r="D137" s="45"/>
      <c r="E137" s="180"/>
      <c r="H137" s="45"/>
    </row>
    <row r="138" spans="1:8" ht="15.75" x14ac:dyDescent="0.5">
      <c r="A138" s="136" t="s">
        <v>159</v>
      </c>
      <c r="B138" s="186"/>
      <c r="C138" s="156">
        <v>584141</v>
      </c>
      <c r="D138" s="45"/>
      <c r="E138" s="184"/>
      <c r="H138" s="45"/>
    </row>
    <row r="139" spans="1:8" ht="15.75" x14ac:dyDescent="0.5">
      <c r="A139" s="136" t="s">
        <v>136</v>
      </c>
      <c r="B139" s="187"/>
      <c r="C139" s="156">
        <v>878</v>
      </c>
      <c r="D139" s="45"/>
      <c r="H139" s="45"/>
    </row>
    <row r="140" spans="1:8" ht="15.75" x14ac:dyDescent="0.5">
      <c r="A140" s="136" t="s">
        <v>160</v>
      </c>
      <c r="B140" s="187"/>
      <c r="C140" s="156">
        <v>646</v>
      </c>
      <c r="D140" s="45"/>
      <c r="E140" s="184"/>
      <c r="H140" s="45"/>
    </row>
    <row r="141" spans="1:8" ht="16.149999999999999" thickBot="1" x14ac:dyDescent="0.55000000000000004">
      <c r="A141" s="150" t="s">
        <v>161</v>
      </c>
      <c r="B141" s="173"/>
      <c r="C141" s="162">
        <v>1</v>
      </c>
      <c r="D141" s="45"/>
      <c r="F141" s="184"/>
      <c r="H141" s="45"/>
    </row>
    <row r="142" spans="1:8" ht="16.149999999999999" thickBot="1" x14ac:dyDescent="0.55000000000000004">
      <c r="A142" s="163" t="s">
        <v>162</v>
      </c>
      <c r="B142" s="188"/>
      <c r="C142" s="189">
        <v>574407047</v>
      </c>
      <c r="D142" s="45"/>
      <c r="E142" s="184"/>
      <c r="F142" s="184"/>
      <c r="H142" s="45"/>
    </row>
    <row r="143" spans="1:8" ht="10.5" customHeight="1" thickBot="1" x14ac:dyDescent="0.5">
      <c r="A143" s="190"/>
      <c r="B143" s="191"/>
      <c r="C143" s="191"/>
      <c r="D143" s="192"/>
      <c r="E143" s="191"/>
      <c r="F143" s="191"/>
      <c r="G143" s="191"/>
      <c r="H143" s="193"/>
    </row>
    <row r="144" spans="1:8" ht="9" customHeight="1" x14ac:dyDescent="0.45"/>
    <row r="145" spans="1:7" ht="21" x14ac:dyDescent="0.65">
      <c r="A145" s="194" t="s">
        <v>163</v>
      </c>
      <c r="B145" s="195"/>
      <c r="C145" s="196"/>
      <c r="D145" s="195"/>
      <c r="E145" s="184"/>
      <c r="F145" s="197"/>
      <c r="G145" s="195"/>
    </row>
    <row r="146" spans="1:7" ht="21" x14ac:dyDescent="0.65">
      <c r="A146" s="194" t="s">
        <v>164</v>
      </c>
      <c r="B146" s="195"/>
      <c r="C146" s="197"/>
      <c r="D146" s="195"/>
      <c r="E146" s="195"/>
      <c r="F146" s="195"/>
      <c r="G146" s="195"/>
    </row>
    <row r="147" spans="1:7" ht="21" x14ac:dyDescent="0.65">
      <c r="A147" s="194" t="s">
        <v>165</v>
      </c>
      <c r="B147" s="195"/>
      <c r="C147" s="195"/>
      <c r="D147" s="195"/>
      <c r="E147" s="195"/>
      <c r="F147" s="225" t="s">
        <v>166</v>
      </c>
      <c r="G147" s="225"/>
    </row>
  </sheetData>
  <mergeCells count="48">
    <mergeCell ref="E57:G57"/>
    <mergeCell ref="A1:G1"/>
    <mergeCell ref="A3:C3"/>
    <mergeCell ref="E3:G3"/>
    <mergeCell ref="A4:C4"/>
    <mergeCell ref="E4:G4"/>
    <mergeCell ref="A5:C5"/>
    <mergeCell ref="E5:G5"/>
    <mergeCell ref="E24:G24"/>
    <mergeCell ref="E33:G33"/>
    <mergeCell ref="E37:G37"/>
    <mergeCell ref="E45:G45"/>
    <mergeCell ref="E53:G53"/>
    <mergeCell ref="A68:B68"/>
    <mergeCell ref="E68:F68"/>
    <mergeCell ref="A62:C62"/>
    <mergeCell ref="E62:G62"/>
    <mergeCell ref="A63:B63"/>
    <mergeCell ref="E63:F63"/>
    <mergeCell ref="A64:B64"/>
    <mergeCell ref="E64:F64"/>
    <mergeCell ref="E65:G65"/>
    <mergeCell ref="A66:B66"/>
    <mergeCell ref="E66:F66"/>
    <mergeCell ref="A67:B67"/>
    <mergeCell ref="E67:F67"/>
    <mergeCell ref="A69:B69"/>
    <mergeCell ref="E69:F69"/>
    <mergeCell ref="A70:B70"/>
    <mergeCell ref="E70:F70"/>
    <mergeCell ref="A71:B71"/>
    <mergeCell ref="E71:F71"/>
    <mergeCell ref="A73:B73"/>
    <mergeCell ref="E73:F73"/>
    <mergeCell ref="A74:B74"/>
    <mergeCell ref="E74:F74"/>
    <mergeCell ref="A75:B75"/>
    <mergeCell ref="E75:F75"/>
    <mergeCell ref="A121:B121"/>
    <mergeCell ref="E125:G125"/>
    <mergeCell ref="F147:G147"/>
    <mergeCell ref="A79:C79"/>
    <mergeCell ref="E79:G79"/>
    <mergeCell ref="A100:C100"/>
    <mergeCell ref="A104:C104"/>
    <mergeCell ref="A107:C107"/>
    <mergeCell ref="A113:C113"/>
    <mergeCell ref="E113:G113"/>
  </mergeCells>
  <conditionalFormatting sqref="C110">
    <cfRule type="cellIs" dxfId="4" priority="4" operator="notEqual">
      <formula>$G$110</formula>
    </cfRule>
  </conditionalFormatting>
  <conditionalFormatting sqref="C133">
    <cfRule type="cellIs" dxfId="3" priority="3" operator="notEqual">
      <formula>SUM($C$134:$C$136)</formula>
    </cfRule>
  </conditionalFormatting>
  <conditionalFormatting sqref="C116">
    <cfRule type="cellIs" dxfId="2" priority="2" operator="lessThanOrEqual">
      <formula>0</formula>
    </cfRule>
  </conditionalFormatting>
  <conditionalFormatting sqref="C142">
    <cfRule type="cellIs" dxfId="1" priority="5" operator="notEqual">
      <formula>ROUND($G$23+G32+G36+G52+G44,0)</formula>
    </cfRule>
  </conditionalFormatting>
  <conditionalFormatting sqref="G110">
    <cfRule type="cellIs" dxfId="0" priority="1" operator="notEqual">
      <formula>$C$110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 (2025г)</vt:lpstr>
      <vt:lpstr>Баланс</vt:lpstr>
      <vt:lpstr>'10 (2025г)'!Область_печати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2025-11-06T04:41:26Z</dcterms:modified>
</cp:coreProperties>
</file>