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05" windowWidth="12720" windowHeight="11370"/>
  </bookViews>
  <sheets>
    <sheet name="июль (20г)" sheetId="17" r:id="rId1"/>
  </sheets>
  <definedNames>
    <definedName name="_xlnm.Print_Area" localSheetId="0">'июль (20г)'!$A$1:$H$25</definedName>
  </definedNames>
  <calcPr calcId="145621" iterate="1"/>
</workbook>
</file>

<file path=xl/calcChain.xml><?xml version="1.0" encoding="utf-8"?>
<calcChain xmlns="http://schemas.openxmlformats.org/spreadsheetml/2006/main">
  <c r="G15" i="17" l="1"/>
  <c r="F15" i="17"/>
  <c r="D15" i="17"/>
  <c r="G19" i="17"/>
  <c r="F19" i="17"/>
  <c r="D21" i="17"/>
  <c r="D25" i="17" l="1"/>
  <c r="H25" i="17" l="1"/>
  <c r="H24" i="17"/>
  <c r="H23" i="17"/>
  <c r="H22" i="17"/>
  <c r="H21" i="17"/>
  <c r="G20" i="17"/>
  <c r="F20" i="17"/>
  <c r="E20" i="17"/>
  <c r="D20" i="17"/>
  <c r="H19" i="17"/>
  <c r="H18" i="17"/>
  <c r="H17" i="17"/>
  <c r="H16" i="17"/>
  <c r="H15" i="17"/>
  <c r="G14" i="17"/>
  <c r="E14" i="17"/>
  <c r="D14" i="17"/>
  <c r="H13" i="17"/>
  <c r="H12" i="17"/>
  <c r="H11" i="17"/>
  <c r="H10" i="17"/>
  <c r="H9" i="17"/>
  <c r="G8" i="17"/>
  <c r="F8" i="17"/>
  <c r="E8" i="17"/>
  <c r="E5" i="17" s="1"/>
  <c r="D8" i="17"/>
  <c r="G6" i="17"/>
  <c r="F6" i="17"/>
  <c r="E6" i="17"/>
  <c r="D6" i="17"/>
  <c r="G5" i="17" l="1"/>
  <c r="H6" i="17"/>
  <c r="D5" i="17"/>
  <c r="H8" i="17"/>
  <c r="H20" i="17"/>
  <c r="F14" i="17"/>
  <c r="F5" i="17" s="1"/>
  <c r="H5" i="17" l="1"/>
  <c r="H14" i="17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<sst xmlns="http://schemas.openxmlformats.org/spreadsheetml/2006/main" count="35" uniqueCount="21">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</sst>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5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4" fillId="3" borderId="14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166" fontId="4" fillId="3" borderId="16" xfId="2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right" vertical="center" wrapText="1"/>
    </xf>
    <xf numFmtId="169" fontId="4" fillId="2" borderId="18" xfId="3" applyNumberFormat="1" applyFont="1" applyFill="1" applyBorder="1" applyAlignment="1">
      <alignment horizontal="left" vertical="center" wrapText="1"/>
    </xf>
    <xf numFmtId="169" fontId="4" fillId="2" borderId="19" xfId="3" applyNumberFormat="1" applyFont="1" applyFill="1" applyBorder="1" applyAlignment="1">
      <alignment horizontal="left" vertical="center" wrapText="1"/>
    </xf>
    <xf numFmtId="4" fontId="4" fillId="2" borderId="21" xfId="1" applyNumberFormat="1" applyFont="1" applyFill="1" applyBorder="1" applyAlignment="1">
      <alignment horizontal="right" vertical="center" wrapText="1"/>
    </xf>
    <xf numFmtId="169" fontId="4" fillId="2" borderId="2" xfId="3" applyNumberFormat="1" applyFont="1" applyFill="1" applyBorder="1" applyAlignment="1">
      <alignment horizontal="left" vertical="center" wrapText="1"/>
    </xf>
    <xf numFmtId="169" fontId="4" fillId="2" borderId="21" xfId="3" applyNumberFormat="1" applyFont="1" applyFill="1" applyBorder="1" applyAlignment="1">
      <alignment horizontal="left" vertical="center" wrapText="1"/>
    </xf>
    <xf numFmtId="4" fontId="4" fillId="4" borderId="23" xfId="1" applyNumberFormat="1" applyFont="1" applyFill="1" applyBorder="1" applyAlignment="1">
      <alignment horizontal="left" vertical="center" wrapText="1"/>
    </xf>
    <xf numFmtId="167" fontId="4" fillId="4" borderId="5" xfId="1" applyNumberFormat="1" applyFont="1" applyFill="1" applyBorder="1" applyAlignment="1">
      <alignment horizontal="left" vertical="center" wrapText="1"/>
    </xf>
    <xf numFmtId="167" fontId="4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3" fillId="4" borderId="24" xfId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left" vertical="center" wrapText="1" indent="2"/>
    </xf>
    <xf numFmtId="168" fontId="4" fillId="4" borderId="25" xfId="2" applyNumberFormat="1" applyFont="1" applyFill="1" applyBorder="1" applyAlignment="1">
      <alignment vertical="center" wrapText="1"/>
    </xf>
    <xf numFmtId="168" fontId="4" fillId="4" borderId="4" xfId="2" applyNumberFormat="1" applyFont="1" applyFill="1" applyBorder="1" applyAlignment="1">
      <alignment vertical="center" wrapText="1"/>
    </xf>
    <xf numFmtId="168" fontId="4" fillId="4" borderId="1" xfId="2" applyNumberFormat="1" applyFont="1" applyFill="1" applyBorder="1" applyAlignment="1">
      <alignment vertical="center" wrapText="1"/>
    </xf>
    <xf numFmtId="168" fontId="4" fillId="4" borderId="26" xfId="2" applyNumberFormat="1" applyFont="1" applyFill="1" applyBorder="1" applyAlignment="1">
      <alignment vertical="center" wrapText="1"/>
    </xf>
    <xf numFmtId="4" fontId="3" fillId="2" borderId="3" xfId="1" applyNumberFormat="1" applyFont="1" applyFill="1" applyBorder="1" applyAlignment="1">
      <alignment horizontal="left" vertical="center" wrapText="1" indent="2"/>
    </xf>
    <xf numFmtId="167" fontId="3" fillId="2" borderId="28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 wrapText="1"/>
    </xf>
    <xf numFmtId="168" fontId="3" fillId="2" borderId="3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horizontal="left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4" fillId="2" borderId="31" xfId="2" applyNumberFormat="1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left" vertical="center" wrapText="1" indent="2"/>
    </xf>
    <xf numFmtId="168" fontId="4" fillId="4" borderId="28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vertical="center" wrapText="1"/>
    </xf>
    <xf numFmtId="168" fontId="3" fillId="2" borderId="28" xfId="2" applyNumberFormat="1" applyFont="1" applyFill="1" applyBorder="1" applyAlignment="1">
      <alignment vertical="center" wrapText="1"/>
    </xf>
    <xf numFmtId="168" fontId="4" fillId="2" borderId="33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horizontal="right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168" fontId="3" fillId="2" borderId="28" xfId="2" applyNumberFormat="1" applyFont="1" applyFill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left" vertical="center" wrapText="1" indent="2"/>
    </xf>
    <xf numFmtId="168" fontId="3" fillId="2" borderId="35" xfId="2" applyNumberFormat="1" applyFont="1" applyFill="1" applyBorder="1" applyAlignment="1">
      <alignment vertical="center" wrapText="1"/>
    </xf>
    <xf numFmtId="168" fontId="3" fillId="2" borderId="34" xfId="2" applyNumberFormat="1" applyFont="1" applyFill="1" applyBorder="1" applyAlignment="1">
      <alignment horizontal="center" vertical="center" wrapText="1"/>
    </xf>
    <xf numFmtId="168" fontId="4" fillId="2" borderId="36" xfId="2" applyNumberFormat="1" applyFont="1" applyFill="1" applyBorder="1" applyAlignment="1">
      <alignment vertical="center" wrapText="1"/>
    </xf>
    <xf numFmtId="4" fontId="4" fillId="2" borderId="17" xfId="1" applyNumberFormat="1" applyFont="1" applyFill="1" applyBorder="1" applyAlignment="1">
      <alignment horizontal="right" vertical="center" wrapText="1"/>
    </xf>
    <xf numFmtId="4" fontId="4" fillId="2" borderId="18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165" fontId="4" fillId="3" borderId="9" xfId="2" applyNumberFormat="1" applyFont="1" applyFill="1" applyBorder="1" applyAlignment="1">
      <alignment horizontal="center" vertical="center" wrapText="1"/>
    </xf>
    <xf numFmtId="165" fontId="4" fillId="3" borderId="10" xfId="2" applyNumberFormat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textRotation="90" wrapText="1"/>
    </xf>
    <xf numFmtId="0" fontId="3" fillId="2" borderId="29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4" fontId="4" fillId="2" borderId="20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"/>
  <sheetViews>
    <sheetView tabSelected="1" view="pageBreakPreview" zoomScale="70" zoomScaleNormal="70" zoomScaleSheetLayoutView="70" workbookViewId="0">
      <selection activeCell="S7" sqref="S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</cols>
  <sheetData>
    <row r="1" spans="1:8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8" s="3" customFormat="1" ht="24" customHeight="1" x14ac:dyDescent="0.25">
      <c r="A3" s="47" t="s">
        <v>1</v>
      </c>
      <c r="B3" s="49" t="s">
        <v>2</v>
      </c>
      <c r="C3" s="51" t="s">
        <v>3</v>
      </c>
      <c r="D3" s="53">
        <v>41091</v>
      </c>
      <c r="E3" s="53"/>
      <c r="F3" s="53"/>
      <c r="G3" s="53"/>
      <c r="H3" s="54"/>
    </row>
    <row r="4" spans="1:8" s="3" customFormat="1" ht="24" customHeight="1" thickBot="1" x14ac:dyDescent="0.3">
      <c r="A4" s="48"/>
      <c r="B4" s="50"/>
      <c r="C4" s="52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43" t="s">
        <v>19</v>
      </c>
      <c r="B5" s="44"/>
      <c r="C5" s="7"/>
      <c r="D5" s="8">
        <f t="shared" ref="D5:F5" si="0">D8+D14+D20</f>
        <v>627854523</v>
      </c>
      <c r="E5" s="8">
        <f t="shared" si="0"/>
        <v>0</v>
      </c>
      <c r="F5" s="8">
        <f t="shared" si="0"/>
        <v>5837923</v>
      </c>
      <c r="G5" s="8">
        <f>G8+G14+G20</f>
        <v>777705</v>
      </c>
      <c r="H5" s="9">
        <f>D5+E5+F5+G5</f>
        <v>634470151</v>
      </c>
    </row>
    <row r="6" spans="1:8" ht="22.5" customHeight="1" x14ac:dyDescent="0.25">
      <c r="A6" s="60" t="s">
        <v>20</v>
      </c>
      <c r="B6" s="61"/>
      <c r="C6" s="10"/>
      <c r="D6" s="11">
        <f t="shared" ref="D6:F6" si="1">D13+D19+D25</f>
        <v>212505</v>
      </c>
      <c r="E6" s="11">
        <f t="shared" si="1"/>
        <v>0</v>
      </c>
      <c r="F6" s="11">
        <f t="shared" si="1"/>
        <v>215729</v>
      </c>
      <c r="G6" s="11">
        <f>G13+G19+G25</f>
        <v>271138</v>
      </c>
      <c r="H6" s="12">
        <f>D6+E6+F6+G6</f>
        <v>699372</v>
      </c>
    </row>
    <row r="7" spans="1:8" s="16" customFormat="1" ht="16.5" x14ac:dyDescent="0.25">
      <c r="A7" s="62"/>
      <c r="B7" s="63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55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37909</v>
      </c>
      <c r="G8" s="21">
        <f t="shared" si="2"/>
        <v>0</v>
      </c>
      <c r="H8" s="22">
        <f t="shared" ref="H8:H25" si="3">SUM(D8:G8)</f>
        <v>37909</v>
      </c>
    </row>
    <row r="9" spans="1:8" s="3" customFormat="1" ht="16.5" x14ac:dyDescent="0.25">
      <c r="A9" s="57" t="s">
        <v>11</v>
      </c>
      <c r="B9" s="23" t="s">
        <v>12</v>
      </c>
      <c r="C9" s="55"/>
      <c r="D9" s="24">
        <v>0</v>
      </c>
      <c r="E9" s="25">
        <v>0</v>
      </c>
      <c r="F9" s="26">
        <v>37909</v>
      </c>
      <c r="G9" s="27">
        <v>0</v>
      </c>
      <c r="H9" s="28">
        <f t="shared" si="3"/>
        <v>37909</v>
      </c>
    </row>
    <row r="10" spans="1:8" s="3" customFormat="1" ht="16.5" x14ac:dyDescent="0.25">
      <c r="A10" s="58"/>
      <c r="B10" s="23" t="s">
        <v>13</v>
      </c>
      <c r="C10" s="55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58"/>
      <c r="B11" s="23" t="s">
        <v>14</v>
      </c>
      <c r="C11" s="55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58"/>
      <c r="B12" s="23" t="s">
        <v>15</v>
      </c>
      <c r="C12" s="55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64"/>
      <c r="B13" s="23" t="s">
        <v>16</v>
      </c>
      <c r="C13" s="55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55" t="s">
        <v>10</v>
      </c>
      <c r="D14" s="32">
        <f>SUM(D15:D19)</f>
        <v>655044</v>
      </c>
      <c r="E14" s="33">
        <f t="shared" ref="E14:G14" si="4">SUM(E15:E19)</f>
        <v>0</v>
      </c>
      <c r="F14" s="33">
        <f t="shared" si="4"/>
        <v>5800014</v>
      </c>
      <c r="G14" s="33">
        <f t="shared" si="4"/>
        <v>777705</v>
      </c>
      <c r="H14" s="22">
        <f t="shared" si="3"/>
        <v>7232763</v>
      </c>
    </row>
    <row r="15" spans="1:8" s="3" customFormat="1" ht="16.5" x14ac:dyDescent="0.25">
      <c r="A15" s="57" t="s">
        <v>11</v>
      </c>
      <c r="B15" s="23" t="s">
        <v>12</v>
      </c>
      <c r="C15" s="55"/>
      <c r="D15" s="34">
        <f>522276+132768</f>
        <v>655044</v>
      </c>
      <c r="E15" s="26">
        <v>0</v>
      </c>
      <c r="F15" s="26">
        <f>608103+4976182</f>
        <v>5584285</v>
      </c>
      <c r="G15" s="26">
        <f>13374+493193</f>
        <v>506567</v>
      </c>
      <c r="H15" s="35">
        <f t="shared" si="3"/>
        <v>6745896</v>
      </c>
    </row>
    <row r="16" spans="1:8" s="3" customFormat="1" ht="16.5" x14ac:dyDescent="0.25">
      <c r="A16" s="58"/>
      <c r="B16" s="23" t="s">
        <v>13</v>
      </c>
      <c r="C16" s="55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8" s="3" customFormat="1" ht="16.5" x14ac:dyDescent="0.25">
      <c r="A17" s="58"/>
      <c r="B17" s="23" t="s">
        <v>14</v>
      </c>
      <c r="C17" s="55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8" s="3" customFormat="1" ht="33" x14ac:dyDescent="0.25">
      <c r="A18" s="58"/>
      <c r="B18" s="23" t="s">
        <v>15</v>
      </c>
      <c r="C18" s="55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8" s="3" customFormat="1" ht="16.5" x14ac:dyDescent="0.25">
      <c r="A19" s="64"/>
      <c r="B19" s="23" t="s">
        <v>16</v>
      </c>
      <c r="C19" s="55"/>
      <c r="D19" s="34">
        <v>0</v>
      </c>
      <c r="E19" s="26">
        <v>0</v>
      </c>
      <c r="F19" s="26">
        <f>124063+42820+36845+12001</f>
        <v>215729</v>
      </c>
      <c r="G19" s="26">
        <f>74759+28518+118833+49028</f>
        <v>271138</v>
      </c>
      <c r="H19" s="35">
        <f t="shared" si="3"/>
        <v>486867</v>
      </c>
    </row>
    <row r="20" spans="1:8" s="16" customFormat="1" ht="16.5" x14ac:dyDescent="0.25">
      <c r="A20" s="30">
        <v>3</v>
      </c>
      <c r="B20" s="31" t="s">
        <v>18</v>
      </c>
      <c r="C20" s="55" t="s">
        <v>10</v>
      </c>
      <c r="D20" s="32">
        <f>SUM(D21:D25)</f>
        <v>627199479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627199479</v>
      </c>
    </row>
    <row r="21" spans="1:8" s="3" customFormat="1" ht="16.5" x14ac:dyDescent="0.25">
      <c r="A21" s="57" t="s">
        <v>11</v>
      </c>
      <c r="B21" s="23" t="s">
        <v>12</v>
      </c>
      <c r="C21" s="55"/>
      <c r="D21" s="34">
        <f>8282039+618704935</f>
        <v>626986974</v>
      </c>
      <c r="E21" s="37">
        <v>0</v>
      </c>
      <c r="F21" s="37">
        <v>0</v>
      </c>
      <c r="G21" s="37">
        <v>0</v>
      </c>
      <c r="H21" s="28">
        <f t="shared" si="3"/>
        <v>626986974</v>
      </c>
    </row>
    <row r="22" spans="1:8" s="3" customFormat="1" ht="16.5" x14ac:dyDescent="0.25">
      <c r="A22" s="58"/>
      <c r="B22" s="23" t="s">
        <v>13</v>
      </c>
      <c r="C22" s="55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8" s="3" customFormat="1" ht="16.5" x14ac:dyDescent="0.25">
      <c r="A23" s="58"/>
      <c r="B23" s="23" t="s">
        <v>14</v>
      </c>
      <c r="C23" s="55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8" s="3" customFormat="1" ht="33" x14ac:dyDescent="0.25">
      <c r="A24" s="58"/>
      <c r="B24" s="23" t="s">
        <v>15</v>
      </c>
      <c r="C24" s="55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8" s="3" customFormat="1" ht="17.25" thickBot="1" x14ac:dyDescent="0.3">
      <c r="A25" s="59"/>
      <c r="B25" s="39" t="s">
        <v>16</v>
      </c>
      <c r="C25" s="56"/>
      <c r="D25" s="40">
        <f>156388+56117</f>
        <v>212505</v>
      </c>
      <c r="E25" s="41">
        <v>0</v>
      </c>
      <c r="F25" s="41">
        <v>0</v>
      </c>
      <c r="G25" s="41">
        <v>0</v>
      </c>
      <c r="H25" s="42">
        <f t="shared" si="3"/>
        <v>212505</v>
      </c>
    </row>
    <row r="27" spans="1:8" x14ac:dyDescent="0.25">
      <c r="H27" s="2"/>
    </row>
    <row r="28" spans="1:8" x14ac:dyDescent="0.25">
      <c r="H28" s="2"/>
    </row>
    <row r="29" spans="1:8" x14ac:dyDescent="0.25">
      <c r="G29" s="2"/>
      <c r="H29" s="2"/>
    </row>
    <row r="37" spans="7:7" x14ac:dyDescent="0.25">
      <c r="G37" s="1"/>
    </row>
    <row r="41" spans="7:7" x14ac:dyDescent="0.25">
      <c r="G41" s="2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(20г)</vt:lpstr>
      <vt:lpstr>'июль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2012-08-08T12:35:24Z</dcterms:modified>
</cp:coreProperties>
</file>