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250" activeTab="4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6" r:id="rId5"/>
  </sheets>
  <externalReferences>
    <externalReference r:id="rId6"/>
    <externalReference r:id="rId7"/>
    <externalReference r:id="rId8"/>
    <externalReference r:id="rId9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 localSheetId="4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 localSheetId="4">IF([1]!n_3=1,[1]!n_2,[1]!n_3&amp;[1]!n_1)</definedName>
    <definedName name="n0x">IF([2]!n_3=1,[2]!n_2,[2]!n_3&amp;[2]!n_1)</definedName>
    <definedName name="n1x" localSheetId="4">IF([1]!n_3=1,[1]!n_2,[1]!n_3&amp;'[1]перевод цифр'!n_5)</definedName>
    <definedName name="n1x">IF([2]!n_3=1,[2]!n_2,[2]!n_3&amp;'[2]перевод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 localSheetId="4">#REF!</definedName>
    <definedName name="PRICE_ТЭК">#REF!</definedName>
    <definedName name="RANGE" localSheetId="4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4">#REF!</definedName>
    <definedName name="TM">#REF!</definedName>
    <definedName name="VKBEZ">#REF!</definedName>
    <definedName name="_xlnm.Database">#REF!</definedName>
    <definedName name="мил" localSheetId="4">{0,"овz";1,"z";2,"аz";5,"овz"}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4">'3 ЦК (СЭС)'!$A$1:$Y$50</definedName>
    <definedName name="_xlnm.Print_Area" localSheetId="2">'5 ЦК'!$A$1:$G$64</definedName>
    <definedName name="_xlnm.Print_Area" localSheetId="3">Потери!$A$1:$J$44</definedName>
    <definedName name="тыс" localSheetId="4">{0,"тысячz";1,"тысячаz";2,"тысячиz";5,"тысячz"}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2" l="1"/>
  <c r="A5" i="1"/>
  <c r="J6" i="4"/>
  <c r="D27" i="3"/>
  <c r="D26" i="3"/>
  <c r="J8" i="4" s="1"/>
  <c r="J7" i="4" s="1"/>
  <c r="G25" i="3"/>
  <c r="F25" i="3"/>
  <c r="E25" i="3"/>
  <c r="D25" i="3"/>
  <c r="G13" i="3"/>
  <c r="F13" i="3"/>
  <c r="E13" i="3"/>
  <c r="D13" i="3"/>
  <c r="E11" i="3"/>
  <c r="D11" i="3"/>
  <c r="D12" i="3" s="1"/>
  <c r="E12" i="3" s="1"/>
  <c r="I3" i="3"/>
  <c r="I2" i="3"/>
  <c r="D39" i="2"/>
  <c r="D38" i="2"/>
  <c r="D36" i="2"/>
  <c r="D29" i="2"/>
  <c r="D22" i="2"/>
  <c r="D20" i="2"/>
  <c r="D13" i="2"/>
  <c r="H3" i="2"/>
  <c r="H2" i="2"/>
  <c r="D41" i="1"/>
  <c r="E40" i="1"/>
  <c r="D40" i="1"/>
  <c r="E31" i="1"/>
  <c r="D31" i="1"/>
  <c r="D23" i="1"/>
  <c r="D23" i="2" s="1"/>
  <c r="F22" i="1"/>
  <c r="E22" i="1"/>
  <c r="D22" i="1"/>
  <c r="D21" i="1"/>
  <c r="D21" i="2" s="1"/>
  <c r="F20" i="1"/>
  <c r="E38" i="1" s="1"/>
  <c r="E20" i="1"/>
  <c r="E19" i="1" s="1"/>
  <c r="E15" i="1" s="1"/>
  <c r="E14" i="1" s="1"/>
  <c r="D20" i="1"/>
  <c r="D19" i="1" s="1"/>
  <c r="D15" i="1" s="1"/>
  <c r="F13" i="1"/>
  <c r="E13" i="1"/>
  <c r="D13" i="1"/>
  <c r="D19" i="2" l="1"/>
  <c r="D15" i="2" s="1"/>
  <c r="D14" i="2" s="1"/>
  <c r="D14" i="1"/>
  <c r="G14" i="1" s="1"/>
  <c r="E37" i="1"/>
  <c r="E33" i="1" s="1"/>
  <c r="E32" i="1" s="1"/>
  <c r="D38" i="1"/>
  <c r="F19" i="1"/>
  <c r="F15" i="1" s="1"/>
  <c r="F14" i="1" s="1"/>
  <c r="F11" i="3"/>
  <c r="F21" i="3"/>
  <c r="F15" i="3" s="1"/>
  <c r="F14" i="3" s="1"/>
  <c r="D39" i="1"/>
  <c r="D37" i="2" s="1"/>
  <c r="D35" i="2" s="1"/>
  <c r="D31" i="2" s="1"/>
  <c r="D30" i="2" s="1"/>
  <c r="D14" i="3" l="1"/>
  <c r="D15" i="3" s="1"/>
  <c r="D21" i="3" s="1"/>
  <c r="G14" i="3"/>
  <c r="G15" i="3" s="1"/>
  <c r="G21" i="3" s="1"/>
  <c r="E14" i="3"/>
  <c r="E15" i="3" s="1"/>
  <c r="E21" i="3" s="1"/>
  <c r="D37" i="1"/>
  <c r="D33" i="1" s="1"/>
  <c r="D32" i="1" s="1"/>
  <c r="G32" i="1" s="1"/>
  <c r="G11" i="3"/>
  <c r="G12" i="3" s="1"/>
  <c r="F12" i="3"/>
</calcChain>
</file>

<file path=xl/sharedStrings.xml><?xml version="1.0" encoding="utf-8"?>
<sst xmlns="http://schemas.openxmlformats.org/spreadsheetml/2006/main" count="239" uniqueCount="79">
  <si>
    <t>Нерегулируемые цены на электрическую энергию (мощность),</t>
  </si>
  <si>
    <t>на территории Тюменской области, ХМАО и ЯНАО в марте 2017 года (прогноз)</t>
  </si>
  <si>
    <t>поставляемую ООО "Сургутэнергосбыт"</t>
  </si>
  <si>
    <t xml:space="preserve">на территории Тюменской области, ХМАО и ЯНАО в феврале 2017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</si>
  <si>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</si>
  <si>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</si>
  <si>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</si>
  <si>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</si>
  <si>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</si>
  <si>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</si>
  <si>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</si>
  <si>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</si>
  <si>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</si>
  <si>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</si>
  <si>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</si>
  <si>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</si>
  <si>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</si>
  <si>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</si>
  <si>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</si>
  <si>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</si>
  <si>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</si>
  <si>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</si>
  <si>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</si>
  <si>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</si>
  <si>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</si>
  <si>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</si>
  <si>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</si>
  <si>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</si>
  <si>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</si>
  <si>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</si>
  <si>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</si>
  <si>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</si>
  <si>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</si>
  <si>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</si>
  <si>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</si>
  <si>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</si>
  <si>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</si>
  <si>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</si>
  <si>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42 63 82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</si>
  <si>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</si>
  <si>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</si>
  <si>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</si>
  <si>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</si>
  <si>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</si>
  <si>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</si>
  <si>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</si>
  <si>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</si>
  <si>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</si>
  <si>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</si>
  <si>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</si>
  <si>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</si>
  <si>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</si>
  <si>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</si>
  <si>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</si>
  <si>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</si>
  <si>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</si>
  <si>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</si>
  <si>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</si>
  <si>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</si>
  <si>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 95 от 28.12.2016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</si>
  <si>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</si>
  <si>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</si>
  <si>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</si>
  <si>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феврале 2017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</si>
  <si>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</si>
  <si>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</si>
  <si>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</si>
  <si>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</si>
  <si>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</si>
  <si>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</si>
  <si>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</si>
  <si>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Нерегулируемые цены в зоне деятельности ООО "Сургутэнергосбыт"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</si>
  <si>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</si>
  <si>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</si>
  <si>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3. Третья ценовая категория</t>
  </si>
  <si>
    <t>1. Ставка за электрическую энергию, рублей/МВт*ч без НДС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</si>
  <si>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</si>
  <si>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</si>
  <si>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феврале 2017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</si>
</sst>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  <numFmt numFmtId="176" formatCode="_-* #,##0.000000_р_._-;\-* #,##0.000000_р_._-;_-* &quot;-&quot;??_р_._-;_-@_-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58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5" fillId="0" borderId="0"/>
    <xf numFmtId="0" fontId="26" fillId="0" borderId="77" applyNumberFormat="0" applyFill="0" applyAlignment="0" applyProtection="0"/>
    <xf numFmtId="0" fontId="4" fillId="0" borderId="0"/>
    <xf numFmtId="0" fontId="4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27" fillId="0" borderId="0"/>
    <xf numFmtId="4" fontId="28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31" fillId="19" borderId="0" applyNumberFormat="0" applyBorder="0" applyAlignment="0" applyProtection="0"/>
    <xf numFmtId="10" fontId="31" fillId="20" borderId="15" applyNumberFormat="0" applyBorder="0" applyAlignment="0" applyProtection="0"/>
    <xf numFmtId="37" fontId="32" fillId="0" borderId="0"/>
    <xf numFmtId="37" fontId="32" fillId="0" borderId="0"/>
    <xf numFmtId="37" fontId="32" fillId="0" borderId="0"/>
    <xf numFmtId="0" fontId="4" fillId="0" borderId="0"/>
    <xf numFmtId="174" fontId="33" fillId="0" borderId="0"/>
    <xf numFmtId="1" fontId="4" fillId="0" borderId="0">
      <alignment horizontal="right"/>
    </xf>
    <xf numFmtId="0" fontId="2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4" borderId="0" applyNumberFormat="0" applyBorder="0" applyAlignment="0" applyProtection="0"/>
    <xf numFmtId="0" fontId="34" fillId="10" borderId="78" applyNumberFormat="0" applyAlignment="0" applyProtection="0"/>
    <xf numFmtId="0" fontId="35" fillId="25" borderId="79" applyNumberFormat="0" applyAlignment="0" applyProtection="0"/>
    <xf numFmtId="0" fontId="36" fillId="25" borderId="78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80" applyNumberFormat="0" applyFill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2" fillId="0" borderId="0"/>
    <xf numFmtId="0" fontId="43" fillId="0" borderId="82" applyNumberFormat="0" applyFill="0" applyAlignment="0" applyProtection="0"/>
    <xf numFmtId="0" fontId="44" fillId="6" borderId="0" applyNumberFormat="0" applyBorder="0" applyAlignment="0" applyProtection="0"/>
    <xf numFmtId="0" fontId="39" fillId="7" borderId="0" applyNumberFormat="0" applyBorder="0" applyAlignment="0" applyProtection="0"/>
    <xf numFmtId="0" fontId="45" fillId="27" borderId="83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7" fillId="28" borderId="0" applyNumberFormat="0" applyBorder="0" applyAlignment="0" applyProtection="0"/>
    <xf numFmtId="0" fontId="42" fillId="0" borderId="0"/>
    <xf numFmtId="0" fontId="13" fillId="26" borderId="81" applyNumberFormat="0" applyFont="0" applyAlignment="0" applyProtection="0"/>
    <xf numFmtId="0" fontId="42" fillId="0" borderId="0"/>
    <xf numFmtId="0" fontId="42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82" applyNumberFormat="0" applyFill="0" applyAlignment="0" applyProtection="0"/>
    <xf numFmtId="0" fontId="4" fillId="0" borderId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1" fillId="0" borderId="86" applyNumberFormat="0" applyFill="0" applyAlignment="0" applyProtection="0"/>
    <xf numFmtId="0" fontId="51" fillId="0" borderId="0" applyNumberFormat="0" applyFill="0" applyBorder="0" applyAlignment="0" applyProtection="0"/>
    <xf numFmtId="0" fontId="26" fillId="0" borderId="77" applyNumberFormat="0" applyFill="0" applyAlignment="0" applyProtection="0"/>
    <xf numFmtId="0" fontId="48" fillId="27" borderId="83" applyNumberFormat="0" applyAlignment="0" applyProtection="0"/>
    <xf numFmtId="0" fontId="52" fillId="0" borderId="0" applyNumberFormat="0" applyFill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3" fillId="0" borderId="0"/>
    <xf numFmtId="0" fontId="6" fillId="0" borderId="0"/>
    <xf numFmtId="0" fontId="6" fillId="0" borderId="0" applyNumberFormat="0"/>
    <xf numFmtId="0" fontId="53" fillId="0" borderId="0"/>
    <xf numFmtId="0" fontId="54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1" fillId="0" borderId="0"/>
    <xf numFmtId="0" fontId="1" fillId="0" borderId="0"/>
    <xf numFmtId="0" fontId="6" fillId="0" borderId="0"/>
    <xf numFmtId="0" fontId="53" fillId="0" borderId="0"/>
    <xf numFmtId="0" fontId="1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44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7" fillId="0" borderId="0"/>
    <xf numFmtId="0" fontId="25" fillId="0" borderId="0"/>
    <xf numFmtId="0" fontId="2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25" borderId="0" applyNumberFormat="0" applyBorder="0" applyAlignment="0" applyProtection="0"/>
    <xf numFmtId="0" fontId="56" fillId="17" borderId="0" applyNumberFormat="0" applyBorder="0" applyAlignment="0" applyProtection="0"/>
    <xf numFmtId="0" fontId="56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9" fillId="7" borderId="0" applyNumberFormat="0" applyBorder="0" applyAlignment="0" applyProtection="0"/>
    <xf numFmtId="0" fontId="26" fillId="0" borderId="77" applyNumberFormat="0" applyFill="0" applyAlignment="0" applyProtection="0"/>
    <xf numFmtId="0" fontId="30" fillId="21" borderId="0" applyNumberFormat="0" applyBorder="0" applyAlignment="0" applyProtection="0"/>
    <xf numFmtId="0" fontId="26" fillId="0" borderId="77" applyNumberFormat="0" applyFill="0" applyAlignment="0" applyProtection="0"/>
    <xf numFmtId="0" fontId="35" fillId="25" borderId="79" applyNumberFormat="0" applyAlignment="0" applyProtection="0"/>
    <xf numFmtId="0" fontId="4" fillId="0" borderId="0"/>
    <xf numFmtId="0" fontId="4" fillId="0" borderId="0"/>
    <xf numFmtId="0" fontId="44" fillId="6" borderId="0" applyNumberFormat="0" applyBorder="0" applyAlignment="0" applyProtection="0"/>
    <xf numFmtId="0" fontId="30" fillId="22" borderId="0" applyNumberFormat="0" applyBorder="0" applyAlignment="0" applyProtection="0"/>
    <xf numFmtId="0" fontId="39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1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3" fillId="0" borderId="82" applyNumberFormat="0" applyFill="0" applyAlignment="0" applyProtection="0"/>
    <xf numFmtId="0" fontId="43" fillId="0" borderId="82" applyNumberFormat="0" applyFill="0" applyAlignment="0" applyProtection="0"/>
    <xf numFmtId="0" fontId="48" fillId="27" borderId="83" applyNumberFormat="0" applyAlignment="0" applyProtection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 applyNumberFormat="0" applyFill="0" applyBorder="0" applyAlignment="0" applyProtection="0"/>
    <xf numFmtId="0" fontId="4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6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45" fillId="27" borderId="83" applyNumberFormat="0" applyAlignment="0" applyProtection="0"/>
    <xf numFmtId="0" fontId="40" fillId="0" borderId="0" applyNumberFormat="0" applyFill="0" applyBorder="0" applyAlignment="0" applyProtection="0"/>
    <xf numFmtId="0" fontId="13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175" fontId="4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6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166" fontId="21" fillId="0" borderId="74" xfId="4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6" fontId="21" fillId="0" borderId="76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4" fillId="0" borderId="0" xfId="0" applyFont="1"/>
    <xf numFmtId="0" fontId="4" fillId="0" borderId="0" xfId="115" applyFont="1" applyFill="1"/>
    <xf numFmtId="0" fontId="57" fillId="4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58" fillId="4" borderId="88" xfId="115" applyFont="1" applyFill="1" applyBorder="1" applyAlignment="1">
      <alignment horizontal="center" wrapText="1"/>
    </xf>
    <xf numFmtId="1" fontId="58" fillId="4" borderId="88" xfId="115" applyNumberFormat="1" applyFont="1" applyFill="1" applyBorder="1" applyAlignment="1">
      <alignment horizontal="center" wrapText="1"/>
    </xf>
    <xf numFmtId="0" fontId="58" fillId="4" borderId="88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58" fillId="4" borderId="0" xfId="115" applyFont="1" applyFill="1" applyBorder="1" applyAlignment="1">
      <alignment horizontal="center" vertical="top" wrapText="1"/>
    </xf>
    <xf numFmtId="4" fontId="58" fillId="4" borderId="0" xfId="1" applyNumberFormat="1" applyFont="1" applyFill="1" applyBorder="1" applyAlignment="1">
      <alignment horizontal="center" vertical="center" wrapText="1"/>
    </xf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164" fontId="2" fillId="0" borderId="0" xfId="115" applyNumberFormat="1" applyFont="1" applyFill="1"/>
    <xf numFmtId="49" fontId="2" fillId="0" borderId="0" xfId="115" applyNumberFormat="1" applyFont="1" applyFill="1"/>
    <xf numFmtId="0" fontId="2" fillId="0" borderId="0" xfId="115" applyFont="1" applyFill="1" applyAlignment="1">
      <alignment horizontal="center"/>
    </xf>
    <xf numFmtId="0" fontId="2" fillId="0" borderId="0" xfId="115" applyFont="1" applyFill="1"/>
    <xf numFmtId="0" fontId="3" fillId="0" borderId="0" xfId="115" applyFont="1" applyFill="1"/>
    <xf numFmtId="0" fontId="4" fillId="4" borderId="0" xfId="115" applyFont="1" applyFill="1"/>
    <xf numFmtId="0" fontId="61" fillId="4" borderId="0" xfId="115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167" fontId="10" fillId="2" borderId="9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horizontal="center" vertical="center"/>
    </xf>
    <xf numFmtId="167" fontId="10" fillId="2" borderId="38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2" fillId="0" borderId="7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49" fontId="58" fillId="4" borderId="32" xfId="115" applyNumberFormat="1" applyFont="1" applyFill="1" applyBorder="1" applyAlignment="1">
      <alignment horizontal="left" wrapText="1"/>
    </xf>
    <xf numFmtId="49" fontId="58" fillId="4" borderId="33" xfId="115" applyNumberFormat="1" applyFont="1" applyFill="1" applyBorder="1" applyAlignment="1">
      <alignment horizontal="left" wrapText="1"/>
    </xf>
    <xf numFmtId="49" fontId="58" fillId="4" borderId="41" xfId="115" applyNumberFormat="1" applyFont="1" applyFill="1" applyBorder="1" applyAlignment="1">
      <alignment horizontal="left" wrapText="1"/>
    </xf>
    <xf numFmtId="4" fontId="58" fillId="4" borderId="15" xfId="1" applyNumberFormat="1" applyFont="1" applyFill="1" applyBorder="1" applyAlignment="1">
      <alignment horizontal="center"/>
    </xf>
    <xf numFmtId="4" fontId="58" fillId="4" borderId="32" xfId="1" applyNumberFormat="1" applyFont="1" applyFill="1" applyBorder="1" applyAlignment="1">
      <alignment horizontal="center"/>
    </xf>
    <xf numFmtId="4" fontId="58" fillId="4" borderId="41" xfId="1" applyNumberFormat="1" applyFont="1" applyFill="1" applyBorder="1" applyAlignment="1">
      <alignment horizontal="center"/>
    </xf>
    <xf numFmtId="49" fontId="58" fillId="4" borderId="67" xfId="115" applyNumberFormat="1" applyFont="1" applyFill="1" applyBorder="1" applyAlignment="1">
      <alignment horizontal="center" vertical="center" wrapText="1"/>
    </xf>
    <xf numFmtId="49" fontId="58" fillId="4" borderId="89" xfId="115" applyNumberFormat="1" applyFont="1" applyFill="1" applyBorder="1" applyAlignment="1">
      <alignment horizontal="center" vertical="center" wrapText="1"/>
    </xf>
    <xf numFmtId="49" fontId="58" fillId="4" borderId="70" xfId="115" applyNumberFormat="1" applyFont="1" applyFill="1" applyBorder="1" applyAlignment="1">
      <alignment horizontal="center" vertical="center" wrapText="1"/>
    </xf>
    <xf numFmtId="49" fontId="58" fillId="4" borderId="19" xfId="115" applyNumberFormat="1" applyFont="1" applyFill="1" applyBorder="1" applyAlignment="1">
      <alignment horizontal="center" vertical="center" wrapText="1"/>
    </xf>
    <xf numFmtId="49" fontId="58" fillId="4" borderId="45" xfId="115" applyNumberFormat="1" applyFont="1" applyFill="1" applyBorder="1" applyAlignment="1">
      <alignment horizontal="center" vertical="center" wrapText="1"/>
    </xf>
    <xf numFmtId="49" fontId="58" fillId="4" borderId="71" xfId="115" applyNumberFormat="1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7" fillId="4" borderId="87" xfId="115" applyFont="1" applyFill="1" applyBorder="1" applyAlignment="1">
      <alignment horizontal="left" vertical="center" wrapText="1"/>
    </xf>
    <xf numFmtId="0" fontId="58" fillId="4" borderId="88" xfId="115" applyFont="1" applyFill="1" applyBorder="1" applyAlignment="1">
      <alignment horizontal="center" wrapText="1"/>
    </xf>
    <xf numFmtId="0" fontId="59" fillId="4" borderId="88" xfId="115" applyFont="1" applyFill="1" applyBorder="1" applyAlignment="1">
      <alignment horizontal="center" vertical="top" wrapText="1"/>
    </xf>
    <xf numFmtId="0" fontId="57" fillId="4" borderId="45" xfId="115" applyFont="1" applyFill="1" applyBorder="1" applyAlignment="1">
      <alignment horizontal="left" vertical="center" wrapText="1"/>
    </xf>
    <xf numFmtId="176" fontId="57" fillId="4" borderId="45" xfId="1" applyNumberFormat="1" applyFont="1" applyFill="1" applyBorder="1" applyAlignment="1">
      <alignment horizontal="center" vertical="center" wrapText="1"/>
    </xf>
  </cellXfs>
  <cellStyles count="458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10" xfId="405"/>
    <cellStyle name="ЄЄЄЄЄ 11" xfId="406"/>
    <cellStyle name="ЄЄЄЄЄ 12" xfId="407"/>
    <cellStyle name="ЄЄЄЄЄ 13" xfId="408"/>
    <cellStyle name="ЄЄЄЄЄ 14" xfId="409"/>
    <cellStyle name="ЄЄЄЄЄ 15" xfId="410"/>
    <cellStyle name="ЄЄЄЄЄ 16" xfId="411"/>
    <cellStyle name="ЄЄЄЄЄ 17" xfId="412"/>
    <cellStyle name="ЄЄЄЄЄ 18" xfId="413"/>
    <cellStyle name="ЄЄЄЄЄ 19" xfId="414"/>
    <cellStyle name="ЄЄЄЄЄ 2" xfId="85"/>
    <cellStyle name="ЄЄЄ_x0004_ЄЄ 2" xfId="86"/>
    <cellStyle name="ЄЄЄ_x0004_ЄЄ 2 2" xfId="87"/>
    <cellStyle name="ЄЄЄЄЄ 20" xfId="415"/>
    <cellStyle name="ЄЄЄЄЄ 21" xfId="416"/>
    <cellStyle name="ЄЄЄЄЄ 22" xfId="417"/>
    <cellStyle name="ЄЄЄЄЄ 23" xfId="418"/>
    <cellStyle name="ЄЄЄЄЄ 24" xfId="419"/>
    <cellStyle name="ЄЄЄЄЄ 25" xfId="420"/>
    <cellStyle name="ЄЄЄЄЄ 26" xfId="421"/>
    <cellStyle name="ЄЄЄЄЄ 27" xfId="422"/>
    <cellStyle name="ЄЄЄЄЄ 28" xfId="423"/>
    <cellStyle name="ЄЄЄЄЄ 29" xfId="424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ЄЄ 9" xfId="425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0 3 2" xfId="427"/>
    <cellStyle name="Обычный 10 4" xfId="428"/>
    <cellStyle name="Обычный 10 5" xfId="429"/>
    <cellStyle name="Обычный 11" xfId="119"/>
    <cellStyle name="Обычный 11 2" xfId="120"/>
    <cellStyle name="Обычный 12" xfId="121"/>
    <cellStyle name="Обычный 12 2" xfId="122"/>
    <cellStyle name="Обычный 12 2 2" xfId="430"/>
    <cellStyle name="Обычный 12 2 3" xfId="431"/>
    <cellStyle name="Обычный 12 2 4" xfId="432"/>
    <cellStyle name="Обычный 12 3" xfId="123"/>
    <cellStyle name="Обычный 12 4" xfId="124"/>
    <cellStyle name="Обычный 13" xfId="125"/>
    <cellStyle name="Обычный 13 2" xfId="126"/>
    <cellStyle name="Обычный 13 3" xfId="433"/>
    <cellStyle name="Обычный 13 4" xfId="434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5 3" xfId="435"/>
    <cellStyle name="Обычный 15 4" xfId="436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7 3" xfId="437"/>
    <cellStyle name="Обычный 17 4" xfId="438"/>
    <cellStyle name="Обычный 18" xfId="137"/>
    <cellStyle name="Обычный 18 2" xfId="138"/>
    <cellStyle name="Обычный 18 2 2" xfId="439"/>
    <cellStyle name="Обычный 18 3" xfId="139"/>
    <cellStyle name="Обычный 18 4" xfId="440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5 2" xfId="441"/>
    <cellStyle name="Обычный 2 5 3" xfId="442"/>
    <cellStyle name="Обычный 2 5 4" xfId="443"/>
    <cellStyle name="Обычный 2 6" xfId="160"/>
    <cellStyle name="Обычный 2 6 2" xfId="161"/>
    <cellStyle name="Обычный 2 6 3" xfId="444"/>
    <cellStyle name="Обычный 2 6 4" xfId="445"/>
    <cellStyle name="Обычный 2 7" xfId="162"/>
    <cellStyle name="Обычный 2 7 2" xfId="446"/>
    <cellStyle name="Обычный 2 7 3" xfId="447"/>
    <cellStyle name="Обычный 2 7 4" xfId="448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2 3" xfId="449"/>
    <cellStyle name="Обычный 3 2 2 4" xfId="450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51"/>
    <cellStyle name="Обычный 45 4" xfId="452"/>
    <cellStyle name="Обычный 46" xfId="242"/>
    <cellStyle name="Обычный 47" xfId="243"/>
    <cellStyle name="Обычный 48" xfId="244"/>
    <cellStyle name="Обычный 49" xfId="245"/>
    <cellStyle name="Обычный 5" xfId="246"/>
    <cellStyle name="Обычный 5 2" xfId="247"/>
    <cellStyle name="Обычный 5 3" xfId="248"/>
    <cellStyle name="Обычный 51" xfId="249"/>
    <cellStyle name="Обычный 52" xfId="250"/>
    <cellStyle name="Обычный 54" xfId="251"/>
    <cellStyle name="Обычный 6" xfId="252"/>
    <cellStyle name="Обычный 6 2" xfId="253"/>
    <cellStyle name="Обычный 6 3" xfId="254"/>
    <cellStyle name="Обычный 6_Расчет (2)" xfId="255"/>
    <cellStyle name="Обычный 7" xfId="256"/>
    <cellStyle name="Обычный 7 2" xfId="257"/>
    <cellStyle name="Обычный 7 3" xfId="453"/>
    <cellStyle name="Обычный 7 4" xfId="454"/>
    <cellStyle name="Обычный 8" xfId="258"/>
    <cellStyle name="Обычный 8 2" xfId="259"/>
    <cellStyle name="Обычный 8 2 2" xfId="455"/>
    <cellStyle name="Обычный 8 2 3" xfId="456"/>
    <cellStyle name="Обычный 8 2 4" xfId="457"/>
    <cellStyle name="Обычный 8 3" xfId="260"/>
    <cellStyle name="Обычный 8 4" xfId="261"/>
    <cellStyle name="Обычный 9" xfId="262"/>
    <cellStyle name="Обычный 9 2" xfId="263"/>
    <cellStyle name="Плохой 2" xfId="264"/>
    <cellStyle name="Пояснение 2" xfId="265"/>
    <cellStyle name="Примечание 2" xfId="266"/>
    <cellStyle name="Примечание 2 2" xfId="267"/>
    <cellStyle name="Процентный 2" xfId="268"/>
    <cellStyle name="Процентный 3" xfId="269"/>
    <cellStyle name="Процентный 4" xfId="270"/>
    <cellStyle name="Связанная ячейка 2" xfId="271"/>
    <cellStyle name="Стиль 1" xfId="272"/>
    <cellStyle name="Стиль 1 2" xfId="273"/>
    <cellStyle name="Стиль 1 2 2" xfId="274"/>
    <cellStyle name="Стиль 1 3" xfId="275"/>
    <cellStyle name="Стиль 1 4" xfId="276"/>
    <cellStyle name="Стиль 1 4 2" xfId="277"/>
    <cellStyle name="Стиль 1 5" xfId="278"/>
    <cellStyle name="Стиль 10" xfId="279"/>
    <cellStyle name="Стиль 10 2" xfId="280"/>
    <cellStyle name="Стиль 11" xfId="281"/>
    <cellStyle name="Стиль 11 2" xfId="282"/>
    <cellStyle name="Стиль 12" xfId="283"/>
    <cellStyle name="Стиль 12 2" xfId="284"/>
    <cellStyle name="Стиль 13" xfId="285"/>
    <cellStyle name="Стиль 14" xfId="286"/>
    <cellStyle name="Стиль 15" xfId="287"/>
    <cellStyle name="Стиль 16" xfId="288"/>
    <cellStyle name="Стиль 17" xfId="289"/>
    <cellStyle name="Стиль 18" xfId="290"/>
    <cellStyle name="Стиль 2" xfId="291"/>
    <cellStyle name="Стиль 2 2" xfId="292"/>
    <cellStyle name="Стиль 3" xfId="293"/>
    <cellStyle name="Стиль 3 2" xfId="294"/>
    <cellStyle name="Стиль 4" xfId="295"/>
    <cellStyle name="Стиль 4 2" xfId="296"/>
    <cellStyle name="Стиль 5" xfId="297"/>
    <cellStyle name="Стиль 5 2" xfId="298"/>
    <cellStyle name="Стиль 6" xfId="299"/>
    <cellStyle name="Стиль 6 2" xfId="300"/>
    <cellStyle name="Стиль 7" xfId="301"/>
    <cellStyle name="Стиль 7 2" xfId="302"/>
    <cellStyle name="Стиль 8" xfId="303"/>
    <cellStyle name="Стиль 8 2" xfId="304"/>
    <cellStyle name="Стиль 9" xfId="305"/>
    <cellStyle name="Стиль 9 2" xfId="306"/>
    <cellStyle name="Текст предупреждения 2" xfId="307"/>
    <cellStyle name="Тысячи [0]" xfId="308"/>
    <cellStyle name="Тысячи [0] 2" xfId="309"/>
    <cellStyle name="Тысячи [0]_Di9L0o5j31kGokzdMy2T4e8xw" xfId="310"/>
    <cellStyle name="Тысячи_Di9L0o5j31kGokzdMy2T4e8xw" xfId="311"/>
    <cellStyle name="Финансовый 10" xfId="312"/>
    <cellStyle name="Финансовый 11" xfId="313"/>
    <cellStyle name="Финансовый 12" xfId="314"/>
    <cellStyle name="Финансовый 12 2" xfId="315"/>
    <cellStyle name="Финансовый 13" xfId="316"/>
    <cellStyle name="Финансовый 14" xfId="317"/>
    <cellStyle name="Финансовый 15" xfId="318"/>
    <cellStyle name="Финансовый 16" xfId="319"/>
    <cellStyle name="Финансовый 17" xfId="320"/>
    <cellStyle name="Финансовый 18" xfId="321"/>
    <cellStyle name="Финансовый 19" xfId="322"/>
    <cellStyle name="Финансовый 2" xfId="323"/>
    <cellStyle name="Финансовый 2 2" xfId="324"/>
    <cellStyle name="Финансовый 2 2 2" xfId="2"/>
    <cellStyle name="Финансовый 2 3" xfId="325"/>
    <cellStyle name="Финансовый 2 3 2" xfId="326"/>
    <cellStyle name="Финансовый 2 3 3" xfId="1"/>
    <cellStyle name="Финансовый 2 4" xfId="327"/>
    <cellStyle name="Финансовый 2 5" xfId="328"/>
    <cellStyle name="Финансовый 20" xfId="329"/>
    <cellStyle name="Финансовый 21" xfId="330"/>
    <cellStyle name="Финансовый 22" xfId="331"/>
    <cellStyle name="Финансовый 23" xfId="332"/>
    <cellStyle name="Финансовый 23 2" xfId="426"/>
    <cellStyle name="Финансовый 24" xfId="333"/>
    <cellStyle name="Финансовый 25" xfId="334"/>
    <cellStyle name="Финансовый 26" xfId="335"/>
    <cellStyle name="Финансовый 27" xfId="336"/>
    <cellStyle name="Финансовый 28" xfId="337"/>
    <cellStyle name="Финансовый 3" xfId="338"/>
    <cellStyle name="Финансовый 3 2" xfId="339"/>
    <cellStyle name="Финансовый 3 2 2" xfId="340"/>
    <cellStyle name="Финансовый 3 3" xfId="341"/>
    <cellStyle name="Финансовый 4" xfId="342"/>
    <cellStyle name="Финансовый 4 2" xfId="343"/>
    <cellStyle name="Финансовый 5" xfId="344"/>
    <cellStyle name="Финансовый 5 2" xfId="345"/>
    <cellStyle name="Финансовый 5 3" xfId="346"/>
    <cellStyle name="Финансовый 6" xfId="347"/>
    <cellStyle name="Финансовый 6 2" xfId="348"/>
    <cellStyle name="Финансовый 7" xfId="349"/>
    <cellStyle name="Финансовый 7 2" xfId="350"/>
    <cellStyle name="Финансовый 8" xfId="351"/>
    <cellStyle name="Финансовый 8 2" xfId="352"/>
    <cellStyle name="Финансовый 9" xfId="353"/>
    <cellStyle name="Финансовый 9 2" xfId="354"/>
    <cellStyle name="Хороший 2" xfId="355"/>
    <cellStyle name="㼿" xfId="356"/>
    <cellStyle name="㼿 2" xfId="357"/>
    <cellStyle name="㼿 3" xfId="358"/>
    <cellStyle name="㼿?" xfId="359"/>
    <cellStyle name="㼿? 2" xfId="360"/>
    <cellStyle name="㼿? 2 2" xfId="361"/>
    <cellStyle name="㼿? 3" xfId="362"/>
    <cellStyle name="㼿㼿" xfId="363"/>
    <cellStyle name="㼿㼿 2" xfId="364"/>
    <cellStyle name="㼿㼿?" xfId="365"/>
    <cellStyle name="㼿㼿? 2" xfId="366"/>
    <cellStyle name="㼿㼿? 2 2" xfId="367"/>
    <cellStyle name="㼿㼿? 3" xfId="368"/>
    <cellStyle name="㼿㼿? 4" xfId="369"/>
    <cellStyle name="㼿㼿㼿" xfId="370"/>
    <cellStyle name="㼿㼿㼿 2" xfId="371"/>
    <cellStyle name="㼿㼿㼿 3" xfId="372"/>
    <cellStyle name="㼿㼿㼿?" xfId="373"/>
    <cellStyle name="㼿㼿㼿? 2" xfId="374"/>
    <cellStyle name="㼿㼿㼿? 2 2" xfId="375"/>
    <cellStyle name="㼿㼿㼿? 3" xfId="376"/>
    <cellStyle name="㼿㼿㼿㼿" xfId="377"/>
    <cellStyle name="㼿㼿㼿㼿 2" xfId="378"/>
    <cellStyle name="㼿㼿㼿㼿?" xfId="379"/>
    <cellStyle name="㼿㼿㼿㼿? 2" xfId="380"/>
    <cellStyle name="㼿㼿㼿㼿㼿" xfId="381"/>
    <cellStyle name="㼿㼿㼿㼿㼿 10" xfId="382"/>
    <cellStyle name="㼿㼿㼿㼿㼿 10 2" xfId="383"/>
    <cellStyle name="㼿㼿㼿㼿㼿 11" xfId="384"/>
    <cellStyle name="㼿㼿㼿㼿㼿 11 2" xfId="385"/>
    <cellStyle name="㼿㼿㼿㼿㼿 2" xfId="386"/>
    <cellStyle name="㼿㼿㼿㼿㼿 3" xfId="387"/>
    <cellStyle name="㼿㼿㼿㼿㼿 4" xfId="388"/>
    <cellStyle name="㼿㼿㼿㼿㼿 5" xfId="389"/>
    <cellStyle name="㼿㼿㼿㼿㼿 6" xfId="390"/>
    <cellStyle name="㼿㼿㼿㼿㼿 7" xfId="391"/>
    <cellStyle name="㼿㼿㼿㼿㼿 7 2" xfId="392"/>
    <cellStyle name="㼿㼿㼿㼿㼿 8" xfId="393"/>
    <cellStyle name="㼿㼿㼿㼿㼿 9" xfId="394"/>
    <cellStyle name="㼿㼿㼿㼿㼿?" xfId="395"/>
    <cellStyle name="㼿㼿㼿㼿㼿㼿" xfId="396"/>
    <cellStyle name="㼿㼿㼿㼿㼿㼿 2" xfId="397"/>
    <cellStyle name="㼿㼿㼿㼿㼿㼿?" xfId="398"/>
    <cellStyle name="㼿㼿㼿㼿㼿㼿㼿" xfId="399"/>
    <cellStyle name="㼿㼿㼿㼿㼿㼿㼿 2" xfId="400"/>
    <cellStyle name="㼿㼿㼿㼿㼿㼿㼿㼿" xfId="401"/>
    <cellStyle name="㼿㼿㼿㼿㼿㼿㼿㼿㼿" xfId="402"/>
    <cellStyle name="㼿㼿㼿㼿㼿㼿㼿㼿㼿㼿" xfId="403"/>
    <cellStyle name="㼿㼿㼿㼿㼿㼿㼿㼿㼿㼿㼿㼿㼿㼿㼿㼿㼿㼿㼿㼿㼿㼿㼿㼿㼿㼿㼿㼿㼿" xfId="4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7/02_&#1092;&#1077;&#1074;&#1088;&#1072;&#1083;&#1100;/&#1060;&#1077;&#1074;&#1088;&#1072;&#1083;&#1100;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n_EN\Desktop\&#1050;&#1086;&#1087;&#1080;&#1103;%20&#1060;&#1077;&#1074;&#1088;&#1072;&#1083;&#110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2"/>
      <sheetName val="отк. декабрь"/>
      <sheetName val="отк. январь"/>
      <sheetName val="Реестр сделок"/>
      <sheetName val="Расч.М"/>
      <sheetName val="К сезонн (2017)"/>
      <sheetName val="ОД-ЭС-15"/>
      <sheetName val="Акт № 2 от 28.02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16">
          <cell r="E16">
            <v>1.7372719999999999</v>
          </cell>
        </row>
        <row r="18">
          <cell r="E18">
            <v>2.8103030000000002</v>
          </cell>
        </row>
        <row r="19">
          <cell r="E19">
            <v>3.1768939999999999</v>
          </cell>
        </row>
        <row r="20">
          <cell r="E20">
            <v>4.0637169999999996</v>
          </cell>
        </row>
        <row r="21">
          <cell r="E21">
            <v>4.1457199999999998</v>
          </cell>
        </row>
        <row r="22">
          <cell r="E22">
            <v>3.9119929999999998</v>
          </cell>
        </row>
        <row r="23">
          <cell r="E23">
            <v>3.9164910000000002</v>
          </cell>
        </row>
        <row r="24">
          <cell r="E24">
            <v>4.0027699999999999</v>
          </cell>
        </row>
        <row r="62">
          <cell r="E62">
            <v>2.4629999999999999E-2</v>
          </cell>
        </row>
        <row r="67">
          <cell r="E67">
            <v>1.1676099999999998</v>
          </cell>
        </row>
        <row r="69">
          <cell r="E69">
            <v>2.0767199999999999</v>
          </cell>
        </row>
        <row r="73">
          <cell r="E73">
            <v>1.1676099999999998</v>
          </cell>
        </row>
        <row r="75">
          <cell r="E75">
            <v>2.0767199999999999</v>
          </cell>
        </row>
        <row r="76">
          <cell r="E76">
            <v>2.1364299999999998</v>
          </cell>
        </row>
      </sheetData>
      <sheetData sheetId="1"/>
      <sheetData sheetId="2">
        <row r="111">
          <cell r="L111">
            <v>14178750.790000001</v>
          </cell>
        </row>
      </sheetData>
      <sheetData sheetId="3">
        <row r="133">
          <cell r="L133">
            <v>62054340.019999996</v>
          </cell>
        </row>
      </sheetData>
      <sheetData sheetId="4"/>
      <sheetData sheetId="5"/>
      <sheetData sheetId="6">
        <row r="8">
          <cell r="C8">
            <v>1.15414273235</v>
          </cell>
        </row>
      </sheetData>
      <sheetData sheetId="7"/>
      <sheetData sheetId="8"/>
      <sheetData sheetId="9"/>
      <sheetData sheetId="10">
        <row r="17">
          <cell r="E17">
            <v>406346.37</v>
          </cell>
        </row>
      </sheetData>
      <sheetData sheetId="11">
        <row r="22">
          <cell r="X22" t="str">
            <v>403952,3</v>
          </cell>
        </row>
      </sheetData>
      <sheetData sheetId="12">
        <row r="11">
          <cell r="I11">
            <v>406346.37</v>
          </cell>
        </row>
        <row r="13">
          <cell r="D13">
            <v>2507.8690000000001</v>
          </cell>
        </row>
        <row r="16">
          <cell r="D16">
            <v>369.79899999999998</v>
          </cell>
        </row>
        <row r="24">
          <cell r="L24">
            <v>217.26096175641857</v>
          </cell>
        </row>
        <row r="25">
          <cell r="L25">
            <v>266.91452602514983</v>
          </cell>
        </row>
        <row r="26">
          <cell r="L26">
            <v>155.11191487790728</v>
          </cell>
        </row>
      </sheetData>
      <sheetData sheetId="13">
        <row r="1">
          <cell r="C1">
            <v>329.54</v>
          </cell>
          <cell r="D1">
            <v>302.77999999999997</v>
          </cell>
        </row>
        <row r="2">
          <cell r="C2">
            <v>418.35</v>
          </cell>
          <cell r="D2">
            <v>387.92</v>
          </cell>
        </row>
        <row r="10">
          <cell r="L10">
            <v>3.03</v>
          </cell>
        </row>
        <row r="11">
          <cell r="L11">
            <v>3.13</v>
          </cell>
        </row>
        <row r="22">
          <cell r="D22">
            <v>3.13</v>
          </cell>
        </row>
        <row r="24">
          <cell r="D24">
            <v>25.283000000000001</v>
          </cell>
        </row>
        <row r="26">
          <cell r="D26">
            <v>69.266999999999996</v>
          </cell>
        </row>
        <row r="27">
          <cell r="D27">
            <v>165.875</v>
          </cell>
        </row>
      </sheetData>
      <sheetData sheetId="14"/>
      <sheetData sheetId="15">
        <row r="6">
          <cell r="B6">
            <v>155541.57999999999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2"/>
      <sheetName val="отк. декабрь"/>
      <sheetName val="отк. январь"/>
      <sheetName val="Реестр сделок"/>
      <sheetName val="Расч.М"/>
      <sheetName val="К сезонн (2017)"/>
      <sheetName val="ОД-ЭС-15"/>
      <sheetName val="Акт № 2 от 28.02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  <sheetName val="5 ЦК (2)"/>
    </sheetNames>
    <sheetDataSet>
      <sheetData sheetId="0">
        <row r="8">
          <cell r="E8">
            <v>1.9869129999999999</v>
          </cell>
        </row>
        <row r="9">
          <cell r="E9">
            <v>489.148777</v>
          </cell>
        </row>
        <row r="10">
          <cell r="E10">
            <v>2.8393890000000002</v>
          </cell>
        </row>
        <row r="12">
          <cell r="E12">
            <v>3.0014379999999998</v>
          </cell>
        </row>
        <row r="14">
          <cell r="E14">
            <v>3.0610369999999998</v>
          </cell>
        </row>
        <row r="47">
          <cell r="D47">
            <v>471777610</v>
          </cell>
          <cell r="F47">
            <v>150025.28</v>
          </cell>
        </row>
        <row r="48">
          <cell r="D48">
            <v>108490</v>
          </cell>
          <cell r="F48">
            <v>34.5</v>
          </cell>
        </row>
        <row r="49">
          <cell r="D49">
            <v>7225417</v>
          </cell>
          <cell r="F49">
            <v>2297.6799999999998</v>
          </cell>
        </row>
        <row r="50">
          <cell r="D50">
            <v>458654</v>
          </cell>
          <cell r="F50">
            <v>145.85</v>
          </cell>
        </row>
        <row r="51">
          <cell r="D51">
            <v>3032515</v>
          </cell>
          <cell r="F51">
            <v>964.34</v>
          </cell>
        </row>
        <row r="52">
          <cell r="F52">
            <v>508104.49</v>
          </cell>
        </row>
        <row r="53">
          <cell r="F53">
            <v>116.84</v>
          </cell>
        </row>
        <row r="54">
          <cell r="F54">
            <v>7781.77</v>
          </cell>
        </row>
        <row r="55">
          <cell r="F55">
            <v>493.97</v>
          </cell>
        </row>
        <row r="56">
          <cell r="F56">
            <v>3266.02</v>
          </cell>
        </row>
        <row r="57">
          <cell r="F57">
            <v>860454.45</v>
          </cell>
        </row>
        <row r="58">
          <cell r="F58">
            <v>367.94</v>
          </cell>
        </row>
        <row r="59">
          <cell r="F59">
            <v>13445.79</v>
          </cell>
        </row>
        <row r="60">
          <cell r="F60">
            <v>802.5</v>
          </cell>
        </row>
        <row r="61">
          <cell r="F61">
            <v>5880.68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G2">
            <v>0</v>
          </cell>
          <cell r="H2" t="str">
            <v>на территории Тюменской области, ХМАО и ЯНАО в марте 2017 года (прогноз)</v>
          </cell>
        </row>
        <row r="3">
          <cell r="H3" t="str">
    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    </cell>
        </row>
        <row r="20">
          <cell r="E20">
            <v>2076.7199999999998</v>
          </cell>
          <cell r="F20">
            <v>2136.4299999999998</v>
          </cell>
        </row>
        <row r="21">
          <cell r="D21">
            <v>24.63</v>
          </cell>
        </row>
      </sheetData>
      <sheetData sheetId="22">
        <row r="20">
          <cell r="D20">
            <v>1167.6099999999999</v>
          </cell>
        </row>
        <row r="36">
          <cell r="D36">
            <v>1913.14</v>
          </cell>
        </row>
      </sheetData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view="pageBreakPreview" topLeftCell="A3" zoomScale="86" zoomScaleNormal="89" zoomScaleSheetLayoutView="86" workbookViewId="0">
      <selection activeCell="B101" sqref="B101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3" width="9.140625" style="6" hidden="1" customWidth="1"/>
    <col min="14" max="15" width="9.140625" style="6" customWidth="1"/>
    <col min="16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81" t="s">
        <v>0</v>
      </c>
      <c r="B2" s="181"/>
      <c r="C2" s="181"/>
      <c r="D2" s="181"/>
      <c r="E2" s="181"/>
      <c r="F2" s="181"/>
      <c r="G2" s="5"/>
      <c r="H2" s="6" t="s">
        <v>1</v>
      </c>
    </row>
    <row r="3" spans="1:9" ht="18" x14ac:dyDescent="0.25">
      <c r="A3" s="181" t="s">
        <v>2</v>
      </c>
      <c r="B3" s="181"/>
      <c r="C3" s="181"/>
      <c r="D3" s="181"/>
      <c r="E3" s="181"/>
      <c r="F3" s="181"/>
      <c r="G3" s="5"/>
      <c r="H3" s="6" t="s">
        <v>3</v>
      </c>
    </row>
    <row r="4" spans="1:9" ht="18" x14ac:dyDescent="0.25">
      <c r="A4" s="181" t="s">
        <v>4</v>
      </c>
      <c r="B4" s="181"/>
      <c r="C4" s="181"/>
      <c r="D4" s="181"/>
      <c r="E4" s="181"/>
      <c r="F4" s="181"/>
      <c r="G4" s="5"/>
    </row>
    <row r="5" spans="1:9" ht="9" customHeight="1" x14ac:dyDescent="0.2">
      <c r="A5" s="182" t="str">
        <f>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  <c r="B5" s="182"/>
      <c r="C5" s="182"/>
      <c r="D5" s="182"/>
      <c r="E5" s="182"/>
      <c r="F5" s="182"/>
      <c r="G5" s="5"/>
    </row>
    <row r="6" spans="1:9" ht="19.5" customHeight="1" x14ac:dyDescent="0.2">
      <c r="A6" s="182"/>
      <c r="B6" s="182"/>
      <c r="C6" s="182"/>
      <c r="D6" s="182"/>
      <c r="E6" s="182"/>
      <c r="F6" s="182"/>
      <c r="G6" s="5"/>
    </row>
    <row r="7" spans="1:9" ht="16.5" customHeight="1" x14ac:dyDescent="0.2">
      <c r="A7" s="183" t="s">
        <v>5</v>
      </c>
      <c r="B7" s="183"/>
      <c r="C7" s="183"/>
      <c r="D7" s="183"/>
      <c r="E7" s="183"/>
      <c r="F7" s="183"/>
      <c r="G7" s="183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80" t="s">
        <v>6</v>
      </c>
      <c r="B9" s="180"/>
      <c r="C9" s="180"/>
      <c r="D9" s="180"/>
      <c r="E9" s="180"/>
      <c r="F9" s="180"/>
      <c r="G9" s="12"/>
      <c r="H9" s="11"/>
      <c r="I9" s="11"/>
    </row>
    <row r="10" spans="1:9" ht="53.25" customHeight="1" x14ac:dyDescent="0.2">
      <c r="A10" s="187" t="s">
        <v>7</v>
      </c>
      <c r="B10" s="189" t="s">
        <v>8</v>
      </c>
      <c r="C10" s="191" t="s">
        <v>9</v>
      </c>
      <c r="D10" s="193" t="s">
        <v>10</v>
      </c>
      <c r="E10" s="194"/>
      <c r="F10" s="195"/>
      <c r="G10" s="11"/>
      <c r="H10" s="11"/>
    </row>
    <row r="11" spans="1:9" ht="14.25" customHeight="1" thickBot="1" x14ac:dyDescent="0.25">
      <c r="A11" s="188"/>
      <c r="B11" s="190"/>
      <c r="C11" s="192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f>[3]Расчет!E19*1000</f>
        <v>3176.8939999999998</v>
      </c>
      <c r="E13" s="22">
        <f>[3]Расчет!E20*1000</f>
        <v>4063.7169999999996</v>
      </c>
      <c r="F13" s="23">
        <f>[3]Расчет!E21*1000</f>
        <v>4145.72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1563.1799999999996</v>
      </c>
      <c r="E14" s="27">
        <f>E13-E15</f>
        <v>1563.1799117927021</v>
      </c>
      <c r="F14" s="28">
        <f>F13-F15</f>
        <v>1563.1800000000003</v>
      </c>
      <c r="G14" s="29">
        <f>D14-E14</f>
        <v>8.820729749459133E-5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1613.7140000000002</v>
      </c>
      <c r="E15" s="33">
        <f>E19</f>
        <v>2500.5370882072975</v>
      </c>
      <c r="F15" s="34">
        <f>F19</f>
        <v>2582.54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96" t="s">
        <v>23</v>
      </c>
      <c r="B17" s="197"/>
      <c r="C17" s="200" t="s">
        <v>9</v>
      </c>
      <c r="D17" s="38"/>
      <c r="E17" s="202" t="s">
        <v>10</v>
      </c>
      <c r="F17" s="203"/>
      <c r="G17" s="39"/>
      <c r="H17" s="11"/>
    </row>
    <row r="18" spans="1:9" ht="19.5" hidden="1" customHeight="1" outlineLevel="1" thickBot="1" x14ac:dyDescent="0.25">
      <c r="A18" s="198"/>
      <c r="B18" s="199"/>
      <c r="C18" s="201"/>
      <c r="D18" s="40" t="s">
        <v>11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204" t="s">
        <v>24</v>
      </c>
      <c r="B19" s="205"/>
      <c r="C19" s="43" t="s">
        <v>18</v>
      </c>
      <c r="D19" s="44">
        <f>D20+D21+D22+D23</f>
        <v>1613.7140000000002</v>
      </c>
      <c r="E19" s="44">
        <f>E20+D21+E22+D23</f>
        <v>2500.5370882072975</v>
      </c>
      <c r="F19" s="45">
        <f>F20+D21++D23+F22</f>
        <v>2582.54</v>
      </c>
      <c r="G19" s="46"/>
      <c r="H19" s="11"/>
    </row>
    <row r="20" spans="1:9" ht="26.25" hidden="1" customHeight="1" outlineLevel="1" x14ac:dyDescent="0.2">
      <c r="A20" s="206" t="s">
        <v>25</v>
      </c>
      <c r="B20" s="207"/>
      <c r="C20" s="47" t="s">
        <v>18</v>
      </c>
      <c r="D20" s="48">
        <f>[3]Расчет!$E$73*1000</f>
        <v>1167.6099999999999</v>
      </c>
      <c r="E20" s="48">
        <f>[3]Расчет!$E$75*1000</f>
        <v>2076.7199999999998</v>
      </c>
      <c r="F20" s="49">
        <f>[3]Расчет!E76*1000</f>
        <v>2136.4299999999998</v>
      </c>
      <c r="G20" s="50"/>
      <c r="H20" s="11"/>
    </row>
    <row r="21" spans="1:9" ht="14.25" hidden="1" customHeight="1" outlineLevel="1" x14ac:dyDescent="0.2">
      <c r="A21" s="208" t="s">
        <v>26</v>
      </c>
      <c r="B21" s="209"/>
      <c r="C21" s="51" t="s">
        <v>18</v>
      </c>
      <c r="D21" s="52">
        <f>[3]Расчет!E62*1000</f>
        <v>24.63</v>
      </c>
      <c r="E21" s="53"/>
      <c r="F21" s="54"/>
      <c r="G21" s="50"/>
      <c r="H21" s="11"/>
    </row>
    <row r="22" spans="1:9" ht="27.75" hidden="1" customHeight="1" outlineLevel="1" x14ac:dyDescent="0.2">
      <c r="A22" s="208" t="s">
        <v>27</v>
      </c>
      <c r="B22" s="209"/>
      <c r="C22" s="51" t="s">
        <v>18</v>
      </c>
      <c r="D22" s="55">
        <f>'[3]Акт_ТЭК-111'!C2-0.006</f>
        <v>418.34400000000005</v>
      </c>
      <c r="E22" s="56">
        <f>('[3]Акт_ТЭК-111'!D26*'[3]Акт_ТЭК-111'!D2+'[3]Акт_ТЭК-111'!D24*'[3]Акт_ТЭК-111'!C2)/('[3]Акт_ТЭК-111'!D26+'[3]Акт_ТЭК-111'!D24)</f>
        <v>396.05708820729774</v>
      </c>
      <c r="F22" s="57">
        <f>'[3]Акт_ТЭК-111'!C2</f>
        <v>418.35</v>
      </c>
      <c r="G22" s="50"/>
      <c r="H22" s="11"/>
    </row>
    <row r="23" spans="1:9" ht="25.5" hidden="1" customHeight="1" outlineLevel="1" thickBot="1" x14ac:dyDescent="0.3">
      <c r="A23" s="210" t="s">
        <v>28</v>
      </c>
      <c r="B23" s="211"/>
      <c r="C23" s="58" t="s">
        <v>18</v>
      </c>
      <c r="D23" s="184">
        <f>'[3]Акт_ТЭК-111'!L11</f>
        <v>3.13</v>
      </c>
      <c r="E23" s="185"/>
      <c r="F23" s="186"/>
      <c r="G23" s="59"/>
      <c r="H23" s="11"/>
    </row>
    <row r="24" spans="1:9" ht="15.75" hidden="1" customHeight="1" collapsed="1" x14ac:dyDescent="0.25">
      <c r="A24" s="7"/>
      <c r="B24" s="8"/>
      <c r="C24" s="9"/>
      <c r="D24" s="59"/>
      <c r="E24" s="59"/>
      <c r="F24" s="10"/>
      <c r="G24" s="11"/>
      <c r="H24" s="11"/>
      <c r="I24" s="11"/>
    </row>
    <row r="25" spans="1:9" ht="21" hidden="1" customHeight="1" x14ac:dyDescent="0.2">
      <c r="A25" s="7"/>
      <c r="B25" s="8"/>
      <c r="C25" s="9"/>
      <c r="D25" s="10"/>
      <c r="E25" s="10"/>
      <c r="F25" s="10"/>
      <c r="G25" s="60"/>
      <c r="H25" s="60"/>
      <c r="I25" s="11"/>
    </row>
    <row r="26" spans="1:9" ht="20.25" customHeight="1" x14ac:dyDescent="0.2">
      <c r="A26" s="214" t="s">
        <v>29</v>
      </c>
      <c r="B26" s="214"/>
      <c r="C26" s="214"/>
      <c r="D26" s="214"/>
      <c r="E26" s="214"/>
      <c r="F26" s="214"/>
      <c r="G26" s="214"/>
    </row>
    <row r="27" spans="1:9" ht="8.25" customHeight="1" thickBot="1" x14ac:dyDescent="0.25">
      <c r="B27" s="36"/>
      <c r="C27" s="37"/>
    </row>
    <row r="28" spans="1:9" ht="48.75" customHeight="1" x14ac:dyDescent="0.2">
      <c r="A28" s="187" t="s">
        <v>7</v>
      </c>
      <c r="B28" s="189" t="s">
        <v>8</v>
      </c>
      <c r="C28" s="191" t="s">
        <v>9</v>
      </c>
      <c r="D28" s="193" t="s">
        <v>10</v>
      </c>
      <c r="E28" s="195"/>
    </row>
    <row r="29" spans="1:9" ht="16.5" customHeight="1" thickBot="1" x14ac:dyDescent="0.25">
      <c r="A29" s="188"/>
      <c r="B29" s="190"/>
      <c r="C29" s="192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1"/>
      <c r="E30" s="62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3">
        <f>[3]Расчет!E23*1000</f>
        <v>3916.491</v>
      </c>
      <c r="E31" s="64">
        <f>[3]Расчет!E24*1000</f>
        <v>4002.77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5">
        <f>D31-D33</f>
        <v>1509.1404004615247</v>
      </c>
      <c r="E32" s="66">
        <f>E31-E33</f>
        <v>1509.1399999999999</v>
      </c>
      <c r="F32" s="29"/>
      <c r="G32" s="29">
        <f>E32-D32</f>
        <v>-4.0046152480499586E-4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67">
        <f>D37</f>
        <v>2407.3505995384753</v>
      </c>
      <c r="E33" s="68">
        <f>E37</f>
        <v>2493.63</v>
      </c>
      <c r="G33" s="29"/>
      <c r="H33" s="29"/>
    </row>
    <row r="34" spans="1:9" hidden="1" x14ac:dyDescent="0.2">
      <c r="B34" s="36"/>
      <c r="C34" s="37"/>
    </row>
    <row r="35" spans="1:9" s="69" customFormat="1" ht="15" hidden="1" customHeight="1" outlineLevel="1" x14ac:dyDescent="0.2">
      <c r="A35" s="215" t="s">
        <v>30</v>
      </c>
      <c r="B35" s="216"/>
      <c r="C35" s="219" t="s">
        <v>9</v>
      </c>
      <c r="D35" s="221" t="s">
        <v>10</v>
      </c>
      <c r="E35" s="222"/>
      <c r="F35" s="6"/>
    </row>
    <row r="36" spans="1:9" ht="15.75" hidden="1" outlineLevel="1" thickBot="1" x14ac:dyDescent="0.25">
      <c r="A36" s="217"/>
      <c r="B36" s="218"/>
      <c r="C36" s="220"/>
      <c r="D36" s="70" t="s">
        <v>12</v>
      </c>
      <c r="E36" s="71" t="s">
        <v>13</v>
      </c>
    </row>
    <row r="37" spans="1:9" ht="25.5" hidden="1" customHeight="1" outlineLevel="1" thickBot="1" x14ac:dyDescent="0.25">
      <c r="A37" s="223" t="s">
        <v>24</v>
      </c>
      <c r="B37" s="224"/>
      <c r="C37" s="72" t="s">
        <v>18</v>
      </c>
      <c r="D37" s="73">
        <f>D38+D39+D40+D41</f>
        <v>2407.3505995384753</v>
      </c>
      <c r="E37" s="74">
        <f>E38+D39+E40+D41</f>
        <v>2493.63</v>
      </c>
      <c r="F37" s="29"/>
      <c r="G37" s="11"/>
    </row>
    <row r="38" spans="1:9" ht="26.25" hidden="1" customHeight="1" outlineLevel="1" x14ac:dyDescent="0.2">
      <c r="A38" s="225" t="s">
        <v>31</v>
      </c>
      <c r="B38" s="226"/>
      <c r="C38" s="75" t="s">
        <v>18</v>
      </c>
      <c r="D38" s="76">
        <f>E20</f>
        <v>2076.7199999999998</v>
      </c>
      <c r="E38" s="77">
        <f>F20</f>
        <v>2136.4299999999998</v>
      </c>
      <c r="F38" s="29"/>
    </row>
    <row r="39" spans="1:9" ht="26.25" hidden="1" customHeight="1" outlineLevel="1" x14ac:dyDescent="0.2">
      <c r="A39" s="227" t="s">
        <v>32</v>
      </c>
      <c r="B39" s="228"/>
      <c r="C39" s="78" t="s">
        <v>18</v>
      </c>
      <c r="D39" s="229">
        <f>D21</f>
        <v>24.63</v>
      </c>
      <c r="E39" s="230"/>
      <c r="H39" s="29"/>
      <c r="I39" s="29"/>
    </row>
    <row r="40" spans="1:9" ht="21" hidden="1" customHeight="1" outlineLevel="1" x14ac:dyDescent="0.2">
      <c r="A40" s="227" t="s">
        <v>33</v>
      </c>
      <c r="B40" s="228"/>
      <c r="C40" s="78" t="s">
        <v>18</v>
      </c>
      <c r="D40" s="55">
        <f>('[3]Акт_ТЭК-111'!D22*'[3]Акт_ТЭК-111'!C1+'[3]Акт_ТЭК-111'!D27*'[3]Акт_ТЭК-111'!D1)/('[3]Акт_ТЭК-111'!D22+'[3]Акт_ТЭК-111'!D27)-0.305</f>
        <v>302.97059953847514</v>
      </c>
      <c r="E40" s="57">
        <f>'[3]Акт_ТЭК-111'!C1</f>
        <v>329.54</v>
      </c>
      <c r="F40" s="29"/>
      <c r="G40" s="29"/>
      <c r="H40" s="29"/>
    </row>
    <row r="41" spans="1:9" ht="22.5" hidden="1" customHeight="1" outlineLevel="1" thickBot="1" x14ac:dyDescent="0.25">
      <c r="A41" s="212" t="s">
        <v>28</v>
      </c>
      <c r="B41" s="213"/>
      <c r="C41" s="72" t="s">
        <v>18</v>
      </c>
      <c r="D41" s="79">
        <f>'[3]Акт_ТЭК-111'!L10</f>
        <v>3.03</v>
      </c>
      <c r="E41" s="80"/>
      <c r="G41" s="81"/>
    </row>
    <row r="42" spans="1:9" ht="15" hidden="1" collapsed="1" x14ac:dyDescent="0.25">
      <c r="B42" s="36"/>
      <c r="C42" s="37"/>
      <c r="D42" s="59"/>
      <c r="E42" s="59"/>
    </row>
    <row r="43" spans="1:9" ht="15" hidden="1" x14ac:dyDescent="0.25">
      <c r="B43" s="36"/>
      <c r="C43" s="37"/>
      <c r="D43" s="59"/>
      <c r="E43" s="59"/>
      <c r="H43" s="82"/>
    </row>
    <row r="44" spans="1:9" hidden="1" x14ac:dyDescent="0.2"/>
    <row r="45" spans="1:9" ht="15" hidden="1" x14ac:dyDescent="0.25">
      <c r="B45" s="36"/>
      <c r="C45" s="37"/>
      <c r="D45" s="59"/>
      <c r="E45" s="59"/>
    </row>
    <row r="46" spans="1:9" ht="15" hidden="1" x14ac:dyDescent="0.25">
      <c r="B46" s="36"/>
      <c r="C46" s="37"/>
      <c r="D46" s="59"/>
      <c r="E46" s="59"/>
    </row>
    <row r="47" spans="1:9" ht="18" hidden="1" x14ac:dyDescent="0.25">
      <c r="A47" s="232" t="s">
        <v>34</v>
      </c>
      <c r="B47" s="232"/>
      <c r="C47" s="83"/>
      <c r="D47" s="83"/>
      <c r="E47" s="83"/>
      <c r="F47" s="83"/>
    </row>
    <row r="48" spans="1:9" ht="18" hidden="1" x14ac:dyDescent="0.25">
      <c r="A48" s="232" t="s">
        <v>35</v>
      </c>
      <c r="B48" s="232"/>
      <c r="C48" s="83"/>
      <c r="D48" s="83"/>
      <c r="E48" s="233" t="s">
        <v>36</v>
      </c>
      <c r="F48" s="233"/>
    </row>
    <row r="49" spans="1:5" ht="15" hidden="1" x14ac:dyDescent="0.25">
      <c r="B49" s="36"/>
      <c r="C49" s="37"/>
      <c r="D49" s="59"/>
      <c r="E49" s="59"/>
    </row>
    <row r="50" spans="1:5" ht="15" hidden="1" x14ac:dyDescent="0.25">
      <c r="B50" s="36"/>
      <c r="C50" s="37"/>
      <c r="D50" s="59"/>
      <c r="E50" s="59"/>
    </row>
    <row r="51" spans="1:5" ht="15" hidden="1" x14ac:dyDescent="0.25">
      <c r="B51" s="36"/>
      <c r="C51" s="37"/>
      <c r="D51" s="59"/>
      <c r="E51" s="59"/>
    </row>
    <row r="52" spans="1:5" ht="15" hidden="1" x14ac:dyDescent="0.25">
      <c r="B52" s="36"/>
      <c r="C52" s="37"/>
      <c r="D52" s="59"/>
      <c r="E52" s="59"/>
    </row>
    <row r="53" spans="1:5" ht="15" hidden="1" x14ac:dyDescent="0.25">
      <c r="B53" s="36"/>
      <c r="C53" s="37"/>
      <c r="D53" s="59"/>
      <c r="E53" s="59"/>
    </row>
    <row r="54" spans="1:5" ht="15" hidden="1" x14ac:dyDescent="0.25">
      <c r="B54" s="36"/>
      <c r="C54" s="37"/>
      <c r="D54" s="59"/>
      <c r="E54" s="59"/>
    </row>
    <row r="55" spans="1:5" ht="15" hidden="1" x14ac:dyDescent="0.25">
      <c r="B55" s="36"/>
      <c r="C55" s="37"/>
      <c r="D55" s="59"/>
      <c r="E55" s="59"/>
    </row>
    <row r="56" spans="1:5" ht="15" hidden="1" x14ac:dyDescent="0.25">
      <c r="B56" s="36"/>
      <c r="C56" s="37"/>
      <c r="D56" s="59"/>
      <c r="E56" s="59"/>
    </row>
    <row r="57" spans="1:5" ht="15" hidden="1" customHeight="1" x14ac:dyDescent="0.25">
      <c r="B57" s="36"/>
      <c r="C57" s="37"/>
      <c r="D57" s="59"/>
      <c r="E57" s="59"/>
    </row>
    <row r="58" spans="1:5" ht="15" hidden="1" x14ac:dyDescent="0.25">
      <c r="B58" s="36"/>
      <c r="C58" s="37"/>
      <c r="D58" s="59"/>
      <c r="E58" s="59"/>
    </row>
    <row r="59" spans="1:5" ht="15" hidden="1" x14ac:dyDescent="0.25">
      <c r="B59" s="36"/>
      <c r="C59" s="37"/>
      <c r="D59" s="59"/>
      <c r="E59" s="59"/>
    </row>
    <row r="60" spans="1:5" ht="15" hidden="1" x14ac:dyDescent="0.25">
      <c r="B60" s="36"/>
      <c r="C60" s="37"/>
      <c r="D60" s="59"/>
      <c r="E60" s="59"/>
    </row>
    <row r="61" spans="1:5" ht="16.5" hidden="1" customHeight="1" x14ac:dyDescent="0.25">
      <c r="B61" s="36"/>
      <c r="C61" s="37"/>
      <c r="D61" s="59"/>
      <c r="E61" s="59"/>
    </row>
    <row r="62" spans="1:5" ht="15" hidden="1" x14ac:dyDescent="0.25">
      <c r="A62" s="6"/>
      <c r="B62" s="6"/>
      <c r="C62" s="37"/>
      <c r="D62" s="59"/>
      <c r="E62" s="59"/>
    </row>
    <row r="63" spans="1:5" ht="15" hidden="1" x14ac:dyDescent="0.25">
      <c r="A63" s="6"/>
      <c r="B63" s="6"/>
      <c r="C63" s="37"/>
      <c r="D63" s="59"/>
      <c r="E63" s="59"/>
    </row>
    <row r="64" spans="1:5" ht="18" hidden="1" x14ac:dyDescent="0.25">
      <c r="A64" s="232"/>
      <c r="B64" s="232"/>
      <c r="C64" s="37"/>
      <c r="D64" s="59"/>
      <c r="E64" s="59"/>
    </row>
    <row r="65" spans="1:5" ht="18" hidden="1" customHeight="1" x14ac:dyDescent="0.25">
      <c r="A65" s="6"/>
      <c r="B65" s="6"/>
      <c r="C65" s="37"/>
      <c r="D65" s="59"/>
      <c r="E65" s="59"/>
    </row>
    <row r="66" spans="1:5" ht="18" hidden="1" customHeight="1" x14ac:dyDescent="0.25">
      <c r="A66" s="6"/>
      <c r="B66" s="6"/>
      <c r="C66" s="37"/>
      <c r="D66" s="59"/>
      <c r="E66" s="59"/>
    </row>
    <row r="67" spans="1:5" ht="15" hidden="1" x14ac:dyDescent="0.25">
      <c r="B67" s="36"/>
      <c r="C67" s="37"/>
      <c r="D67" s="59"/>
      <c r="E67" s="59"/>
    </row>
    <row r="68" spans="1:5" ht="15" hidden="1" x14ac:dyDescent="0.25">
      <c r="A68" s="231"/>
      <c r="B68" s="231"/>
      <c r="C68" s="37"/>
      <c r="D68" s="59"/>
      <c r="E68" s="59"/>
    </row>
    <row r="69" spans="1:5" ht="15" hidden="1" x14ac:dyDescent="0.25">
      <c r="A69" s="231"/>
      <c r="B69" s="231"/>
      <c r="C69" s="37"/>
      <c r="D69" s="59"/>
      <c r="E69" s="59"/>
    </row>
    <row r="70" spans="1:5" ht="15" hidden="1" x14ac:dyDescent="0.25">
      <c r="B70" s="36"/>
      <c r="C70" s="37"/>
      <c r="D70" s="59"/>
      <c r="E70" s="59"/>
    </row>
    <row r="71" spans="1:5" ht="15" hidden="1" x14ac:dyDescent="0.25">
      <c r="B71" s="36"/>
      <c r="C71" s="37"/>
      <c r="D71" s="59"/>
      <c r="E71" s="59"/>
    </row>
    <row r="72" spans="1:5" ht="15" hidden="1" x14ac:dyDescent="0.25">
      <c r="A72" s="231" t="s">
        <v>37</v>
      </c>
      <c r="B72" s="231"/>
      <c r="C72" s="37"/>
      <c r="D72" s="59"/>
      <c r="E72" s="59"/>
    </row>
    <row r="73" spans="1:5" ht="15" hidden="1" x14ac:dyDescent="0.25">
      <c r="A73" s="231" t="s">
        <v>38</v>
      </c>
      <c r="B73" s="231"/>
      <c r="C73" s="37"/>
      <c r="D73" s="59"/>
      <c r="E73" s="59"/>
    </row>
    <row r="74" spans="1:5" ht="15" x14ac:dyDescent="0.25">
      <c r="B74" s="36"/>
      <c r="C74" s="37"/>
      <c r="D74" s="59"/>
      <c r="E74" s="59"/>
    </row>
    <row r="75" spans="1:5" ht="15" x14ac:dyDescent="0.25">
      <c r="B75" s="36"/>
      <c r="C75" s="37"/>
      <c r="D75" s="59"/>
      <c r="E75" s="59"/>
    </row>
    <row r="76" spans="1:5" ht="15" x14ac:dyDescent="0.25">
      <c r="B76" s="36"/>
      <c r="C76" s="37"/>
      <c r="D76" s="59"/>
      <c r="E76" s="59"/>
    </row>
    <row r="77" spans="1:5" ht="15" x14ac:dyDescent="0.25">
      <c r="B77" s="36"/>
      <c r="C77" s="37"/>
      <c r="D77" s="59"/>
      <c r="E77" s="59"/>
    </row>
    <row r="78" spans="1:5" ht="15" x14ac:dyDescent="0.25">
      <c r="B78" s="36"/>
      <c r="C78" s="37"/>
      <c r="D78" s="59"/>
      <c r="E78" s="59"/>
    </row>
  </sheetData>
  <mergeCells count="41">
    <mergeCell ref="A72:B72"/>
    <mergeCell ref="A73:B73"/>
    <mergeCell ref="A47:B47"/>
    <mergeCell ref="A48:B48"/>
    <mergeCell ref="E48:F48"/>
    <mergeCell ref="A64:B64"/>
    <mergeCell ref="A68:B68"/>
    <mergeCell ref="A69:B69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D23:F23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view="pageBreakPreview" topLeftCell="A13" zoomScale="86" zoomScaleNormal="100" zoomScaleSheetLayoutView="86" workbookViewId="0">
      <selection activeCell="U93" sqref="U93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hidden="1" customWidth="1"/>
    <col min="16" max="16" width="0" style="6" hidden="1" customWidth="1"/>
    <col min="17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81" t="s">
        <v>0</v>
      </c>
      <c r="B2" s="181"/>
      <c r="C2" s="181"/>
      <c r="D2" s="181"/>
      <c r="H2" s="6" t="str">
        <f>'1 ЦК'!H2</f>
        <v>на территории Тюменской области, ХМАО и ЯНАО в марте 2017 года (прогноз)</v>
      </c>
    </row>
    <row r="3" spans="1:8" ht="18" x14ac:dyDescent="0.25">
      <c r="A3" s="181" t="s">
        <v>2</v>
      </c>
      <c r="B3" s="181"/>
      <c r="C3" s="181"/>
      <c r="D3" s="181"/>
      <c r="H3" s="6" t="str">
        <f>'1 ЦК'!H3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</row>
    <row r="4" spans="1:8" ht="18" x14ac:dyDescent="0.25">
      <c r="A4" s="181" t="s">
        <v>4</v>
      </c>
      <c r="B4" s="181"/>
      <c r="C4" s="181"/>
      <c r="D4" s="181"/>
    </row>
    <row r="5" spans="1:8" ht="9" customHeight="1" x14ac:dyDescent="0.2">
      <c r="A5" s="182" t="str">
        <f>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  <c r="B5" s="182"/>
      <c r="C5" s="182"/>
      <c r="D5" s="182"/>
    </row>
    <row r="6" spans="1:8" s="86" customFormat="1" ht="30" customHeight="1" x14ac:dyDescent="0.25">
      <c r="A6" s="182"/>
      <c r="B6" s="182"/>
      <c r="C6" s="182"/>
      <c r="D6" s="182"/>
    </row>
    <row r="7" spans="1:8" ht="18.75" customHeight="1" x14ac:dyDescent="0.2">
      <c r="A7" s="183" t="s">
        <v>39</v>
      </c>
      <c r="B7" s="183"/>
      <c r="C7" s="183"/>
      <c r="D7" s="183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214" t="s">
        <v>6</v>
      </c>
      <c r="B9" s="214"/>
      <c r="C9" s="214"/>
      <c r="D9" s="214"/>
      <c r="E9" s="11"/>
      <c r="F9" s="11"/>
    </row>
    <row r="10" spans="1:8" ht="43.5" customHeight="1" x14ac:dyDescent="0.2">
      <c r="A10" s="187" t="s">
        <v>7</v>
      </c>
      <c r="B10" s="189" t="s">
        <v>8</v>
      </c>
      <c r="C10" s="191" t="s">
        <v>9</v>
      </c>
      <c r="D10" s="87" t="s">
        <v>10</v>
      </c>
      <c r="E10" s="11"/>
      <c r="F10" s="11"/>
    </row>
    <row r="11" spans="1:8" ht="14.25" customHeight="1" thickBot="1" x14ac:dyDescent="0.25">
      <c r="A11" s="188"/>
      <c r="B11" s="190"/>
      <c r="C11" s="192"/>
      <c r="D11" s="14" t="s">
        <v>11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f>[3]Расчет!E18*1000</f>
        <v>2810.3030000000003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1445.4537245371891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1364.8492754628112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96" t="s">
        <v>23</v>
      </c>
      <c r="B17" s="197"/>
      <c r="C17" s="200" t="s">
        <v>9</v>
      </c>
      <c r="D17" s="89" t="s">
        <v>10</v>
      </c>
      <c r="E17" s="39"/>
      <c r="F17" s="11"/>
    </row>
    <row r="18" spans="1:7" ht="15.75" hidden="1" customHeight="1" outlineLevel="1" thickBot="1" x14ac:dyDescent="0.25">
      <c r="A18" s="198"/>
      <c r="B18" s="199"/>
      <c r="C18" s="201"/>
      <c r="D18" s="90" t="s">
        <v>11</v>
      </c>
      <c r="E18" s="42"/>
      <c r="F18" s="11"/>
    </row>
    <row r="19" spans="1:7" ht="28.5" hidden="1" customHeight="1" outlineLevel="1" thickBot="1" x14ac:dyDescent="0.25">
      <c r="A19" s="234" t="s">
        <v>24</v>
      </c>
      <c r="B19" s="235"/>
      <c r="C19" s="43" t="s">
        <v>18</v>
      </c>
      <c r="D19" s="91">
        <f>D20+D22+D23+D21</f>
        <v>1364.8492754628112</v>
      </c>
      <c r="E19" s="46"/>
      <c r="F19" s="11"/>
    </row>
    <row r="20" spans="1:7" ht="26.25" hidden="1" customHeight="1" outlineLevel="1" x14ac:dyDescent="0.2">
      <c r="A20" s="236" t="s">
        <v>25</v>
      </c>
      <c r="B20" s="237"/>
      <c r="C20" s="47" t="s">
        <v>18</v>
      </c>
      <c r="D20" s="92">
        <f>[3]Расчет!E67*1000</f>
        <v>1167.6099999999999</v>
      </c>
      <c r="E20" s="50"/>
      <c r="F20" s="11"/>
    </row>
    <row r="21" spans="1:7" ht="14.25" hidden="1" customHeight="1" outlineLevel="1" x14ac:dyDescent="0.2">
      <c r="A21" s="238" t="s">
        <v>26</v>
      </c>
      <c r="B21" s="239"/>
      <c r="C21" s="51" t="s">
        <v>18</v>
      </c>
      <c r="D21" s="93">
        <f>'1 ЦК'!D21</f>
        <v>24.63</v>
      </c>
      <c r="E21" s="50"/>
      <c r="F21" s="11"/>
    </row>
    <row r="22" spans="1:7" ht="27.75" hidden="1" customHeight="1" outlineLevel="1" x14ac:dyDescent="0.2">
      <c r="A22" s="238" t="s">
        <v>27</v>
      </c>
      <c r="B22" s="239"/>
      <c r="C22" s="51" t="s">
        <v>18</v>
      </c>
      <c r="D22" s="94">
        <f>('[3]Акт_ТЭК-105'!D13*'[3]Акт_ТЭК-105'!L26+'[3]Акт_ТЭК-105'!D16*'[3]Акт_ТЭК-105'!L25)/('[3]Акт_ТЭК-105'!D13+'[3]Акт_ТЭК-105'!D16)</f>
        <v>169.47927546281116</v>
      </c>
      <c r="E22" s="50"/>
      <c r="F22" s="60"/>
    </row>
    <row r="23" spans="1:7" ht="25.5" hidden="1" customHeight="1" outlineLevel="1" thickBot="1" x14ac:dyDescent="0.3">
      <c r="A23" s="240" t="s">
        <v>28</v>
      </c>
      <c r="B23" s="241"/>
      <c r="C23" s="58" t="s">
        <v>18</v>
      </c>
      <c r="D23" s="95">
        <f>'1 ЦК'!D23</f>
        <v>3.13</v>
      </c>
      <c r="E23" s="59"/>
      <c r="F23" s="11"/>
    </row>
    <row r="24" spans="1:7" ht="18.75" hidden="1" customHeight="1" collapsed="1" x14ac:dyDescent="0.25">
      <c r="A24" s="7"/>
      <c r="B24" s="8"/>
      <c r="C24" s="9"/>
      <c r="D24" s="59"/>
      <c r="E24" s="11"/>
      <c r="F24" s="11"/>
    </row>
    <row r="25" spans="1:7" ht="19.5" customHeight="1" thickBot="1" x14ac:dyDescent="0.25">
      <c r="A25" s="214" t="s">
        <v>29</v>
      </c>
      <c r="B25" s="214"/>
      <c r="C25" s="214"/>
      <c r="D25" s="214"/>
      <c r="E25" s="11"/>
      <c r="F25" s="11"/>
    </row>
    <row r="26" spans="1:7" ht="43.5" customHeight="1" x14ac:dyDescent="0.2">
      <c r="A26" s="187" t="s">
        <v>7</v>
      </c>
      <c r="B26" s="189" t="s">
        <v>8</v>
      </c>
      <c r="C26" s="191" t="s">
        <v>9</v>
      </c>
      <c r="D26" s="87" t="s">
        <v>10</v>
      </c>
      <c r="E26" s="11"/>
      <c r="F26" s="11"/>
    </row>
    <row r="27" spans="1:7" ht="14.25" customHeight="1" thickBot="1" x14ac:dyDescent="0.25">
      <c r="A27" s="188"/>
      <c r="B27" s="190"/>
      <c r="C27" s="192"/>
      <c r="D27" s="14" t="s">
        <v>40</v>
      </c>
    </row>
    <row r="28" spans="1:7" ht="15.75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customHeight="1" x14ac:dyDescent="0.2">
      <c r="A29" s="19" t="s">
        <v>16</v>
      </c>
      <c r="B29" s="20" t="s">
        <v>17</v>
      </c>
      <c r="C29" s="21" t="s">
        <v>18</v>
      </c>
      <c r="D29" s="23">
        <f>[3]Расчет!E22*1000</f>
        <v>3911.9929999999999</v>
      </c>
      <c r="E29" s="11"/>
      <c r="F29" s="11"/>
      <c r="G29" s="11"/>
    </row>
    <row r="30" spans="1:7" ht="30.75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1590.3520382435813</v>
      </c>
      <c r="E30" s="11"/>
      <c r="F30" s="11"/>
      <c r="G30" s="11"/>
    </row>
    <row r="31" spans="1:7" ht="31.5" customHeight="1" thickBot="1" x14ac:dyDescent="0.25">
      <c r="A31" s="30" t="s">
        <v>21</v>
      </c>
      <c r="B31" s="31" t="s">
        <v>22</v>
      </c>
      <c r="C31" s="32" t="s">
        <v>18</v>
      </c>
      <c r="D31" s="88">
        <f>D35</f>
        <v>2321.6409617564186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96" t="s">
        <v>23</v>
      </c>
      <c r="B33" s="197"/>
      <c r="C33" s="200" t="s">
        <v>9</v>
      </c>
      <c r="D33" s="89" t="s">
        <v>10</v>
      </c>
      <c r="E33" s="39"/>
      <c r="F33" s="11"/>
    </row>
    <row r="34" spans="1:6" ht="13.5" hidden="1" outlineLevel="1" thickBot="1" x14ac:dyDescent="0.25">
      <c r="A34" s="198"/>
      <c r="B34" s="199"/>
      <c r="C34" s="201"/>
      <c r="D34" s="90" t="s">
        <v>40</v>
      </c>
      <c r="E34" s="42"/>
      <c r="F34" s="11"/>
    </row>
    <row r="35" spans="1:6" ht="28.5" hidden="1" customHeight="1" outlineLevel="1" thickBot="1" x14ac:dyDescent="0.25">
      <c r="A35" s="204" t="s">
        <v>24</v>
      </c>
      <c r="B35" s="205"/>
      <c r="C35" s="43" t="s">
        <v>18</v>
      </c>
      <c r="D35" s="91">
        <f>D36+D38+D39+D37</f>
        <v>2321.6409617564186</v>
      </c>
      <c r="E35" s="46"/>
      <c r="F35" s="11"/>
    </row>
    <row r="36" spans="1:6" hidden="1" outlineLevel="1" x14ac:dyDescent="0.2">
      <c r="A36" s="206" t="s">
        <v>25</v>
      </c>
      <c r="B36" s="207"/>
      <c r="C36" s="47" t="s">
        <v>18</v>
      </c>
      <c r="D36" s="92">
        <f>[3]Расчет!E69*1000</f>
        <v>2076.7199999999998</v>
      </c>
      <c r="E36" s="50"/>
      <c r="F36" s="11"/>
    </row>
    <row r="37" spans="1:6" hidden="1" outlineLevel="1" x14ac:dyDescent="0.2">
      <c r="A37" s="208" t="s">
        <v>26</v>
      </c>
      <c r="B37" s="209"/>
      <c r="C37" s="51" t="s">
        <v>18</v>
      </c>
      <c r="D37" s="93">
        <f>'1 ЦК'!D39:E39</f>
        <v>24.63</v>
      </c>
      <c r="E37" s="50"/>
      <c r="F37" s="11"/>
    </row>
    <row r="38" spans="1:6" ht="27" hidden="1" customHeight="1" outlineLevel="1" x14ac:dyDescent="0.2">
      <c r="A38" s="242" t="s">
        <v>33</v>
      </c>
      <c r="B38" s="243"/>
      <c r="C38" s="51" t="s">
        <v>18</v>
      </c>
      <c r="D38" s="94">
        <f>'[3]Акт_ТЭК-105'!L24</f>
        <v>217.26096175641857</v>
      </c>
      <c r="E38" s="50"/>
      <c r="F38" s="60"/>
    </row>
    <row r="39" spans="1:6" ht="25.5" hidden="1" customHeight="1" outlineLevel="1" thickBot="1" x14ac:dyDescent="0.3">
      <c r="A39" s="210" t="s">
        <v>28</v>
      </c>
      <c r="B39" s="211"/>
      <c r="C39" s="58" t="s">
        <v>18</v>
      </c>
      <c r="D39" s="95">
        <f>'1 ЦК'!D41:E41</f>
        <v>3.03</v>
      </c>
      <c r="E39" s="59"/>
      <c r="F39" s="11"/>
    </row>
    <row r="40" spans="1:6" ht="18.75" hidden="1" customHeight="1" collapsed="1" x14ac:dyDescent="0.25">
      <c r="A40" s="7"/>
      <c r="B40" s="8"/>
      <c r="C40" s="9"/>
      <c r="D40" s="59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3"/>
    </row>
    <row r="43" spans="1:6" ht="18" hidden="1" customHeight="1" x14ac:dyDescent="0.2"/>
    <row r="44" spans="1:6" ht="15" hidden="1" x14ac:dyDescent="0.25">
      <c r="B44" s="36"/>
      <c r="C44" s="37"/>
      <c r="D44" s="59"/>
    </row>
    <row r="45" spans="1:6" ht="15" hidden="1" x14ac:dyDescent="0.25">
      <c r="B45" s="36"/>
      <c r="C45" s="37"/>
      <c r="D45" s="59"/>
    </row>
    <row r="46" spans="1:6" ht="18" hidden="1" x14ac:dyDescent="0.25">
      <c r="A46" s="232" t="s">
        <v>34</v>
      </c>
      <c r="B46" s="232"/>
      <c r="C46" s="83"/>
      <c r="D46" s="83"/>
      <c r="E46" s="83"/>
      <c r="F46" s="83"/>
    </row>
    <row r="47" spans="1:6" ht="18" hidden="1" customHeight="1" x14ac:dyDescent="0.25">
      <c r="A47" s="232" t="s">
        <v>35</v>
      </c>
      <c r="B47" s="232"/>
      <c r="C47" s="233" t="s">
        <v>36</v>
      </c>
      <c r="D47" s="233"/>
      <c r="E47" s="233"/>
      <c r="F47" s="233"/>
    </row>
    <row r="48" spans="1:6" ht="15" hidden="1" x14ac:dyDescent="0.25">
      <c r="B48" s="36"/>
      <c r="C48" s="37"/>
      <c r="D48" s="59"/>
    </row>
    <row r="49" spans="1:4" ht="15" hidden="1" x14ac:dyDescent="0.25">
      <c r="B49" s="36"/>
      <c r="C49" s="37"/>
      <c r="D49" s="59"/>
    </row>
    <row r="50" spans="1:4" ht="15" hidden="1" x14ac:dyDescent="0.25">
      <c r="B50" s="36"/>
      <c r="C50" s="37"/>
      <c r="D50" s="59"/>
    </row>
    <row r="51" spans="1:4" ht="15" hidden="1" x14ac:dyDescent="0.25">
      <c r="B51" s="36"/>
      <c r="C51" s="37"/>
      <c r="D51" s="59"/>
    </row>
    <row r="52" spans="1:4" ht="16.5" hidden="1" customHeight="1" x14ac:dyDescent="0.25">
      <c r="B52" s="36"/>
      <c r="C52" s="37"/>
      <c r="D52" s="59"/>
    </row>
    <row r="53" spans="1:4" ht="15" hidden="1" x14ac:dyDescent="0.25">
      <c r="A53" s="6"/>
      <c r="B53" s="6"/>
      <c r="C53" s="37"/>
      <c r="D53" s="59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7"/>
      <c r="D57" s="59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7"/>
      <c r="D60" s="59"/>
    </row>
    <row r="61" spans="1:4" ht="15" hidden="1" x14ac:dyDescent="0.25">
      <c r="A61" s="6"/>
      <c r="B61" s="6"/>
      <c r="C61" s="37"/>
      <c r="D61" s="59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231" t="s">
        <v>37</v>
      </c>
      <c r="B78" s="231"/>
    </row>
    <row r="79" spans="1:2" hidden="1" x14ac:dyDescent="0.2">
      <c r="A79" s="231" t="s">
        <v>38</v>
      </c>
      <c r="B79" s="231"/>
    </row>
  </sheetData>
  <mergeCells count="33">
    <mergeCell ref="A79:B79"/>
    <mergeCell ref="A39:B39"/>
    <mergeCell ref="A46:B46"/>
    <mergeCell ref="A47:B47"/>
    <mergeCell ref="C47:D47"/>
    <mergeCell ref="E47:F47"/>
    <mergeCell ref="A78:B78"/>
    <mergeCell ref="A33:B34"/>
    <mergeCell ref="C33:C34"/>
    <mergeCell ref="A35:B35"/>
    <mergeCell ref="A36:B36"/>
    <mergeCell ref="A37:B37"/>
    <mergeCell ref="A38:B38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84" zoomScaleNormal="100" zoomScaleSheetLayoutView="84" workbookViewId="0">
      <selection activeCell="T18" sqref="T18"/>
    </sheetView>
  </sheetViews>
  <sheetFormatPr defaultRowHeight="12.75" x14ac:dyDescent="0.2"/>
  <cols>
    <col min="1" max="1" width="8.7109375" style="35" customWidth="1"/>
    <col min="2" max="2" width="43.42578125" style="84" customWidth="1"/>
    <col min="3" max="3" width="15.7109375" style="85" customWidth="1"/>
    <col min="4" max="5" width="15.7109375" style="6" customWidth="1"/>
    <col min="6" max="6" width="17.5703125" style="6" customWidth="1"/>
    <col min="7" max="7" width="17.7109375" style="6" customWidth="1"/>
    <col min="8" max="8" width="15.5703125" style="6" hidden="1" customWidth="1"/>
    <col min="9" max="9" width="18.7109375" style="6" hidden="1" customWidth="1"/>
    <col min="10" max="10" width="12.7109375" style="6" hidden="1" customWidth="1"/>
    <col min="11" max="11" width="12.140625" style="6" hidden="1" customWidth="1"/>
    <col min="12" max="13" width="14.42578125" style="6" hidden="1" customWidth="1"/>
    <col min="14" max="15" width="14.42578125" style="6" customWidth="1"/>
    <col min="16" max="18" width="12.140625" style="6" customWidth="1"/>
    <col min="19" max="16384" width="9.140625" style="6"/>
  </cols>
  <sheetData>
    <row r="1" spans="1:9" ht="18" x14ac:dyDescent="0.25">
      <c r="A1" s="181" t="s">
        <v>0</v>
      </c>
      <c r="B1" s="181"/>
      <c r="C1" s="181"/>
      <c r="D1" s="181"/>
      <c r="E1" s="181"/>
      <c r="F1" s="181"/>
      <c r="G1" s="181"/>
    </row>
    <row r="2" spans="1:9" ht="18" x14ac:dyDescent="0.25">
      <c r="A2" s="181" t="s">
        <v>2</v>
      </c>
      <c r="B2" s="181"/>
      <c r="C2" s="181"/>
      <c r="D2" s="181"/>
      <c r="E2" s="181"/>
      <c r="F2" s="181"/>
      <c r="G2" s="181"/>
      <c r="I2" s="6" t="str">
        <f>'[4]1 ЦК'!H2</f>
        <v>на территории Тюменской области, ХМАО и ЯНАО в марте 2017 года (прогноз)</v>
      </c>
    </row>
    <row r="3" spans="1:9" ht="18" x14ac:dyDescent="0.25">
      <c r="A3" s="181" t="s">
        <v>4</v>
      </c>
      <c r="B3" s="181"/>
      <c r="C3" s="181"/>
      <c r="D3" s="181"/>
      <c r="E3" s="181"/>
      <c r="F3" s="181"/>
      <c r="G3" s="181"/>
      <c r="I3" s="6" t="str">
        <f>'[4]1 ЦК'!H3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</row>
    <row r="4" spans="1:9" ht="9" customHeight="1" x14ac:dyDescent="0.2">
      <c r="A4" s="246" t="s">
        <v>3</v>
      </c>
      <c r="B4" s="246"/>
      <c r="C4" s="246"/>
      <c r="D4" s="246"/>
      <c r="E4" s="246"/>
      <c r="F4" s="246"/>
      <c r="G4" s="246"/>
    </row>
    <row r="5" spans="1:9" ht="19.5" customHeight="1" x14ac:dyDescent="0.2">
      <c r="A5" s="246"/>
      <c r="B5" s="246"/>
      <c r="C5" s="246"/>
      <c r="D5" s="246"/>
      <c r="E5" s="246"/>
      <c r="F5" s="246"/>
      <c r="G5" s="246"/>
    </row>
    <row r="6" spans="1:9" ht="21" customHeight="1" x14ac:dyDescent="0.2">
      <c r="A6" s="247" t="s">
        <v>41</v>
      </c>
      <c r="B6" s="247"/>
      <c r="C6" s="247"/>
      <c r="D6" s="247"/>
      <c r="E6" s="247"/>
      <c r="F6" s="247"/>
      <c r="G6" s="247"/>
    </row>
    <row r="7" spans="1:9" ht="15" customHeight="1" thickBot="1" x14ac:dyDescent="0.25"/>
    <row r="8" spans="1:9" ht="24.95" customHeight="1" x14ac:dyDescent="0.2">
      <c r="A8" s="248" t="s">
        <v>7</v>
      </c>
      <c r="B8" s="250" t="s">
        <v>42</v>
      </c>
      <c r="C8" s="252" t="s">
        <v>9</v>
      </c>
      <c r="D8" s="193" t="s">
        <v>10</v>
      </c>
      <c r="E8" s="194"/>
      <c r="F8" s="194"/>
      <c r="G8" s="195"/>
    </row>
    <row r="9" spans="1:9" ht="24.95" customHeight="1" thickBot="1" x14ac:dyDescent="0.25">
      <c r="A9" s="249"/>
      <c r="B9" s="251"/>
      <c r="C9" s="253"/>
      <c r="D9" s="96" t="s">
        <v>11</v>
      </c>
      <c r="E9" s="96" t="s">
        <v>43</v>
      </c>
      <c r="F9" s="96" t="s">
        <v>12</v>
      </c>
      <c r="G9" s="14" t="s">
        <v>13</v>
      </c>
    </row>
    <row r="10" spans="1:9" ht="15.75" customHeight="1" x14ac:dyDescent="0.2">
      <c r="A10" s="97" t="s">
        <v>14</v>
      </c>
      <c r="B10" s="98" t="s">
        <v>44</v>
      </c>
      <c r="C10" s="98"/>
      <c r="D10" s="99"/>
      <c r="E10" s="99"/>
      <c r="F10" s="99"/>
      <c r="G10" s="100"/>
      <c r="H10" s="11"/>
      <c r="I10" s="11"/>
    </row>
    <row r="11" spans="1:9" ht="15.75" customHeight="1" x14ac:dyDescent="0.2">
      <c r="A11" s="101" t="s">
        <v>16</v>
      </c>
      <c r="B11" s="102" t="s">
        <v>45</v>
      </c>
      <c r="C11" s="103" t="s">
        <v>46</v>
      </c>
      <c r="D11" s="104">
        <f>[4]Расчет!E9*1000</f>
        <v>489148.777</v>
      </c>
      <c r="E11" s="105">
        <f>D11</f>
        <v>489148.777</v>
      </c>
      <c r="F11" s="105">
        <f>D11</f>
        <v>489148.777</v>
      </c>
      <c r="G11" s="106">
        <f>F11</f>
        <v>489148.777</v>
      </c>
      <c r="H11" s="11"/>
      <c r="I11" s="11"/>
    </row>
    <row r="12" spans="1:9" ht="30" customHeight="1" x14ac:dyDescent="0.2">
      <c r="A12" s="107" t="s">
        <v>19</v>
      </c>
      <c r="B12" s="108" t="s">
        <v>47</v>
      </c>
      <c r="C12" s="109" t="s">
        <v>46</v>
      </c>
      <c r="D12" s="110">
        <f>D11</f>
        <v>489148.777</v>
      </c>
      <c r="E12" s="111">
        <f>D12</f>
        <v>489148.777</v>
      </c>
      <c r="F12" s="111">
        <f>F11</f>
        <v>489148.777</v>
      </c>
      <c r="G12" s="112">
        <f>G11</f>
        <v>489148.777</v>
      </c>
      <c r="H12" s="11"/>
      <c r="I12" s="11"/>
    </row>
    <row r="13" spans="1:9" ht="15.75" customHeight="1" x14ac:dyDescent="0.2">
      <c r="A13" s="101" t="s">
        <v>48</v>
      </c>
      <c r="B13" s="102" t="s">
        <v>17</v>
      </c>
      <c r="C13" s="103" t="s">
        <v>18</v>
      </c>
      <c r="D13" s="104">
        <f>[4]Расчет!E8*1000</f>
        <v>1986.913</v>
      </c>
      <c r="E13" s="104">
        <f>[4]Расчет!E10*1000</f>
        <v>2839.3890000000001</v>
      </c>
      <c r="F13" s="104">
        <f>[4]Расчет!E12*1000</f>
        <v>3001.4379999999996</v>
      </c>
      <c r="G13" s="106">
        <f>[4]Расчет!E14*1000</f>
        <v>3061.0369999999998</v>
      </c>
      <c r="H13" s="11"/>
      <c r="I13" s="11"/>
    </row>
    <row r="14" spans="1:9" ht="39.75" customHeight="1" x14ac:dyDescent="0.2">
      <c r="A14" s="107" t="s">
        <v>49</v>
      </c>
      <c r="B14" s="108" t="s">
        <v>50</v>
      </c>
      <c r="C14" s="109" t="s">
        <v>18</v>
      </c>
      <c r="D14" s="110">
        <f>F14</f>
        <v>896.867582573645</v>
      </c>
      <c r="E14" s="111">
        <f>F14</f>
        <v>896.867582573645</v>
      </c>
      <c r="F14" s="111">
        <f>F13-F15</f>
        <v>896.867582573645</v>
      </c>
      <c r="G14" s="113">
        <f>F14</f>
        <v>896.867582573645</v>
      </c>
      <c r="H14" s="11"/>
      <c r="I14" s="11"/>
    </row>
    <row r="15" spans="1:9" ht="47.25" customHeight="1" thickBot="1" x14ac:dyDescent="0.25">
      <c r="A15" s="114" t="s">
        <v>51</v>
      </c>
      <c r="B15" s="115" t="s">
        <v>22</v>
      </c>
      <c r="C15" s="116" t="s">
        <v>18</v>
      </c>
      <c r="D15" s="117">
        <f>D13-D14</f>
        <v>1090.045417426355</v>
      </c>
      <c r="E15" s="118">
        <f>E13-E14</f>
        <v>1942.5214174263551</v>
      </c>
      <c r="F15" s="118">
        <f>F21</f>
        <v>2104.5704174263547</v>
      </c>
      <c r="G15" s="119">
        <f>G13-G14</f>
        <v>2164.1694174263548</v>
      </c>
      <c r="H15" s="11"/>
      <c r="I15" s="11"/>
    </row>
    <row r="16" spans="1:9" x14ac:dyDescent="0.2">
      <c r="A16" s="120"/>
      <c r="B16" s="121"/>
      <c r="C16" s="122"/>
      <c r="D16" s="123"/>
      <c r="E16" s="123"/>
      <c r="F16" s="123"/>
      <c r="G16" s="11"/>
      <c r="H16" s="11"/>
      <c r="I16" s="11"/>
    </row>
    <row r="17" spans="1:9" ht="13.5" thickBot="1" x14ac:dyDescent="0.25">
      <c r="A17" s="124"/>
      <c r="B17" s="121"/>
      <c r="C17" s="9"/>
      <c r="D17" s="123"/>
      <c r="E17" s="123"/>
      <c r="F17" s="123"/>
      <c r="G17" s="11"/>
      <c r="H17" s="11"/>
      <c r="I17" s="11"/>
    </row>
    <row r="18" spans="1:9" ht="47.25" customHeight="1" thickBot="1" x14ac:dyDescent="0.3">
      <c r="A18" s="254" t="s">
        <v>52</v>
      </c>
      <c r="B18" s="255"/>
      <c r="C18" s="255"/>
      <c r="D18" s="255"/>
      <c r="E18" s="255"/>
      <c r="F18" s="255"/>
      <c r="G18" s="256"/>
      <c r="H18" s="11"/>
      <c r="I18" s="11"/>
    </row>
    <row r="19" spans="1:9" ht="12.75" customHeight="1" x14ac:dyDescent="0.2">
      <c r="A19" s="257" t="s">
        <v>53</v>
      </c>
      <c r="B19" s="258"/>
      <c r="C19" s="261" t="s">
        <v>9</v>
      </c>
      <c r="D19" s="263" t="s">
        <v>10</v>
      </c>
      <c r="E19" s="264"/>
      <c r="F19" s="264"/>
      <c r="G19" s="265"/>
      <c r="H19" s="11"/>
      <c r="I19" s="11"/>
    </row>
    <row r="20" spans="1:9" ht="13.5" customHeight="1" thickBot="1" x14ac:dyDescent="0.25">
      <c r="A20" s="259"/>
      <c r="B20" s="260"/>
      <c r="C20" s="262"/>
      <c r="D20" s="125" t="s">
        <v>11</v>
      </c>
      <c r="E20" s="126" t="s">
        <v>54</v>
      </c>
      <c r="F20" s="126" t="s">
        <v>12</v>
      </c>
      <c r="G20" s="127" t="s">
        <v>13</v>
      </c>
      <c r="H20" s="11"/>
      <c r="I20" s="11"/>
    </row>
    <row r="21" spans="1:9" ht="48.75" customHeight="1" x14ac:dyDescent="0.2">
      <c r="A21" s="266" t="s">
        <v>55</v>
      </c>
      <c r="B21" s="267"/>
      <c r="C21" s="128" t="s">
        <v>18</v>
      </c>
      <c r="D21" s="129">
        <f>D15</f>
        <v>1090.045417426355</v>
      </c>
      <c r="E21" s="130">
        <f>E15</f>
        <v>1942.5214174263551</v>
      </c>
      <c r="F21" s="130">
        <f>F25+D26+D27</f>
        <v>2104.5704174263547</v>
      </c>
      <c r="G21" s="131">
        <f>G15</f>
        <v>2164.1694174263548</v>
      </c>
      <c r="H21" s="11"/>
      <c r="I21" s="11"/>
    </row>
    <row r="22" spans="1:9" ht="30.75" customHeight="1" x14ac:dyDescent="0.2">
      <c r="A22" s="244" t="s">
        <v>56</v>
      </c>
      <c r="B22" s="245"/>
      <c r="C22" s="26"/>
      <c r="D22" s="132"/>
      <c r="E22" s="133"/>
      <c r="F22" s="133"/>
      <c r="G22" s="134"/>
      <c r="H22" s="11"/>
      <c r="I22" s="11"/>
    </row>
    <row r="23" spans="1:9" ht="30.75" customHeight="1" x14ac:dyDescent="0.2">
      <c r="A23" s="268" t="s">
        <v>57</v>
      </c>
      <c r="B23" s="269"/>
      <c r="C23" s="26" t="s">
        <v>58</v>
      </c>
      <c r="D23" s="135">
        <v>804524.54</v>
      </c>
      <c r="E23" s="136">
        <v>1211753.5900000001</v>
      </c>
      <c r="F23" s="136">
        <v>1345315.69</v>
      </c>
      <c r="G23" s="137">
        <v>702686.62</v>
      </c>
      <c r="H23" s="270" t="s">
        <v>59</v>
      </c>
      <c r="I23" s="11"/>
    </row>
    <row r="24" spans="1:9" ht="30.75" customHeight="1" x14ac:dyDescent="0.2">
      <c r="A24" s="268" t="s">
        <v>60</v>
      </c>
      <c r="B24" s="269"/>
      <c r="C24" s="26" t="s">
        <v>18</v>
      </c>
      <c r="D24" s="135">
        <v>54.38</v>
      </c>
      <c r="E24" s="136">
        <v>154.44999999999999</v>
      </c>
      <c r="F24" s="136">
        <v>176.41</v>
      </c>
      <c r="G24" s="137">
        <v>357.73</v>
      </c>
      <c r="H24" s="271"/>
      <c r="I24" s="11"/>
    </row>
    <row r="25" spans="1:9" ht="30.75" customHeight="1" x14ac:dyDescent="0.2">
      <c r="A25" s="244" t="s">
        <v>25</v>
      </c>
      <c r="B25" s="245"/>
      <c r="C25" s="138" t="s">
        <v>18</v>
      </c>
      <c r="D25" s="139">
        <f>'[4]3 ЦК'!D20</f>
        <v>1167.6099999999999</v>
      </c>
      <c r="E25" s="140">
        <f>'[4]3 ЦК'!D36</f>
        <v>1913.14</v>
      </c>
      <c r="F25" s="140">
        <f>'[4]1 ЦК'!E20</f>
        <v>2076.7199999999998</v>
      </c>
      <c r="G25" s="141">
        <f>'[4]1 ЦК'!F20</f>
        <v>2136.4299999999998</v>
      </c>
      <c r="H25" s="272"/>
      <c r="I25" s="11"/>
    </row>
    <row r="26" spans="1:9" ht="30.75" customHeight="1" x14ac:dyDescent="0.2">
      <c r="A26" s="273" t="s">
        <v>61</v>
      </c>
      <c r="B26" s="274"/>
      <c r="C26" s="138" t="s">
        <v>18</v>
      </c>
      <c r="D26" s="275">
        <f>'[4]1 ЦК'!D21</f>
        <v>24.63</v>
      </c>
      <c r="E26" s="276"/>
      <c r="F26" s="276"/>
      <c r="G26" s="277"/>
      <c r="H26" s="11"/>
      <c r="I26" s="11"/>
    </row>
    <row r="27" spans="1:9" ht="50.25" customHeight="1" thickBot="1" x14ac:dyDescent="0.25">
      <c r="A27" s="279" t="s">
        <v>28</v>
      </c>
      <c r="B27" s="280"/>
      <c r="C27" s="142" t="s">
        <v>18</v>
      </c>
      <c r="D27" s="281">
        <f>SUM([4]Расчет!F47:F61)/SUM([4]Расчет!D47:D51)*1000</f>
        <v>3.2204174263547301</v>
      </c>
      <c r="E27" s="282"/>
      <c r="F27" s="282"/>
      <c r="G27" s="283"/>
      <c r="H27" s="11"/>
      <c r="I27" s="11"/>
    </row>
    <row r="28" spans="1:9" ht="16.5" hidden="1" customHeight="1" x14ac:dyDescent="0.2">
      <c r="I28" s="143"/>
    </row>
    <row r="29" spans="1:9" ht="16.5" hidden="1" customHeight="1" x14ac:dyDescent="0.2">
      <c r="I29" s="143"/>
    </row>
    <row r="30" spans="1:9" ht="16.5" hidden="1" customHeight="1" x14ac:dyDescent="0.2">
      <c r="I30" s="143"/>
    </row>
    <row r="31" spans="1:9" ht="16.5" hidden="1" customHeight="1" x14ac:dyDescent="0.2">
      <c r="I31" s="143"/>
    </row>
    <row r="32" spans="1:9" ht="16.5" hidden="1" customHeight="1" x14ac:dyDescent="0.2">
      <c r="I32" s="143"/>
    </row>
    <row r="33" spans="1:9" ht="16.5" hidden="1" customHeight="1" x14ac:dyDescent="0.2">
      <c r="I33" s="143"/>
    </row>
    <row r="34" spans="1:9" ht="18" hidden="1" customHeight="1" x14ac:dyDescent="0.25">
      <c r="A34" s="232" t="s">
        <v>34</v>
      </c>
      <c r="B34" s="232"/>
      <c r="C34" s="83"/>
      <c r="D34" s="83"/>
      <c r="E34" s="83"/>
      <c r="F34" s="83"/>
      <c r="G34" s="83"/>
    </row>
    <row r="35" spans="1:9" ht="18" hidden="1" customHeight="1" x14ac:dyDescent="0.25">
      <c r="A35" s="232" t="s">
        <v>35</v>
      </c>
      <c r="B35" s="232"/>
      <c r="C35" s="83"/>
      <c r="D35" s="83"/>
      <c r="E35" s="83"/>
      <c r="F35" s="233" t="s">
        <v>36</v>
      </c>
      <c r="G35" s="233"/>
    </row>
    <row r="36" spans="1:9" ht="18" hidden="1" customHeight="1" x14ac:dyDescent="0.25">
      <c r="B36" s="36"/>
      <c r="C36" s="37"/>
      <c r="D36" s="59"/>
      <c r="E36" s="59"/>
    </row>
    <row r="37" spans="1:9" ht="18" hidden="1" customHeight="1" x14ac:dyDescent="0.25">
      <c r="B37" s="36"/>
      <c r="C37" s="37"/>
      <c r="D37" s="59"/>
      <c r="E37" s="59"/>
    </row>
    <row r="38" spans="1:9" ht="18" hidden="1" customHeight="1" x14ac:dyDescent="0.25">
      <c r="B38" s="36"/>
      <c r="C38" s="37"/>
      <c r="D38" s="59"/>
      <c r="E38" s="59"/>
    </row>
    <row r="39" spans="1:9" ht="18" hidden="1" customHeight="1" x14ac:dyDescent="0.25">
      <c r="B39" s="36"/>
      <c r="C39" s="37"/>
      <c r="D39" s="59"/>
      <c r="E39" s="59"/>
    </row>
    <row r="40" spans="1:9" ht="18" hidden="1" customHeight="1" x14ac:dyDescent="0.25">
      <c r="B40" s="36"/>
      <c r="C40" s="37"/>
      <c r="D40" s="59"/>
      <c r="E40" s="59"/>
    </row>
    <row r="41" spans="1:9" ht="18" hidden="1" customHeight="1" x14ac:dyDescent="0.25">
      <c r="B41" s="36"/>
      <c r="C41" s="37"/>
      <c r="D41" s="59"/>
      <c r="E41" s="59"/>
    </row>
    <row r="42" spans="1:9" ht="18" hidden="1" customHeight="1" x14ac:dyDescent="0.25">
      <c r="B42" s="36"/>
      <c r="C42" s="37"/>
      <c r="D42" s="59"/>
      <c r="E42" s="59"/>
    </row>
    <row r="43" spans="1:9" ht="18" hidden="1" customHeight="1" x14ac:dyDescent="0.25">
      <c r="B43" s="36"/>
      <c r="C43" s="37"/>
      <c r="D43" s="59"/>
      <c r="E43" s="59"/>
    </row>
    <row r="44" spans="1:9" ht="18" hidden="1" customHeight="1" x14ac:dyDescent="0.25">
      <c r="A44" s="6"/>
      <c r="B44" s="6"/>
      <c r="C44" s="37"/>
      <c r="D44" s="59"/>
      <c r="E44" s="59"/>
    </row>
    <row r="45" spans="1:9" ht="18" hidden="1" customHeight="1" x14ac:dyDescent="0.2"/>
    <row r="46" spans="1:9" ht="18" hidden="1" customHeight="1" x14ac:dyDescent="0.2"/>
    <row r="47" spans="1:9" ht="18" hidden="1" customHeight="1" x14ac:dyDescent="0.2"/>
    <row r="48" spans="1:9" ht="18" hidden="1" customHeight="1" x14ac:dyDescent="0.2"/>
    <row r="49" spans="1:2" s="6" customFormat="1" ht="18" hidden="1" customHeight="1" x14ac:dyDescent="0.2">
      <c r="A49" s="35"/>
      <c r="B49" s="84"/>
    </row>
    <row r="50" spans="1:2" s="6" customFormat="1" ht="18" hidden="1" customHeight="1" x14ac:dyDescent="0.2">
      <c r="A50" s="35"/>
      <c r="B50" s="84"/>
    </row>
    <row r="51" spans="1:2" s="6" customFormat="1" ht="18" hidden="1" customHeight="1" x14ac:dyDescent="0.2">
      <c r="A51" s="35"/>
      <c r="B51" s="84"/>
    </row>
    <row r="52" spans="1:2" s="6" customFormat="1" ht="18" hidden="1" customHeight="1" x14ac:dyDescent="0.2">
      <c r="A52" s="35"/>
      <c r="B52" s="84"/>
    </row>
    <row r="53" spans="1:2" s="6" customFormat="1" ht="18" hidden="1" customHeight="1" x14ac:dyDescent="0.2">
      <c r="A53" s="35"/>
      <c r="B53" s="84"/>
    </row>
    <row r="54" spans="1:2" s="6" customFormat="1" ht="18" hidden="1" customHeight="1" x14ac:dyDescent="0.2">
      <c r="A54" s="35"/>
      <c r="B54" s="84"/>
    </row>
    <row r="55" spans="1:2" s="6" customFormat="1" ht="18" hidden="1" customHeight="1" x14ac:dyDescent="0.2">
      <c r="A55" s="35"/>
      <c r="B55" s="84"/>
    </row>
    <row r="56" spans="1:2" s="6" customFormat="1" ht="18" hidden="1" customHeight="1" x14ac:dyDescent="0.2">
      <c r="A56" s="35"/>
      <c r="B56" s="84"/>
    </row>
    <row r="57" spans="1:2" s="6" customFormat="1" ht="18" hidden="1" customHeight="1" x14ac:dyDescent="0.2">
      <c r="A57" s="35"/>
      <c r="B57" s="84"/>
    </row>
    <row r="58" spans="1:2" s="6" customFormat="1" ht="18" hidden="1" customHeight="1" x14ac:dyDescent="0.2">
      <c r="A58" s="35"/>
      <c r="B58" s="84"/>
    </row>
    <row r="59" spans="1:2" s="6" customFormat="1" ht="18" hidden="1" customHeight="1" x14ac:dyDescent="0.2">
      <c r="A59" s="35"/>
      <c r="B59" s="84"/>
    </row>
    <row r="60" spans="1:2" s="6" customFormat="1" ht="18" hidden="1" customHeight="1" x14ac:dyDescent="0.2">
      <c r="A60" s="35"/>
      <c r="B60" s="84"/>
    </row>
    <row r="61" spans="1:2" s="6" customFormat="1" ht="18" hidden="1" customHeight="1" x14ac:dyDescent="0.2">
      <c r="A61" s="35"/>
      <c r="B61" s="84"/>
    </row>
    <row r="62" spans="1:2" s="6" customFormat="1" ht="18" hidden="1" customHeight="1" x14ac:dyDescent="0.2">
      <c r="A62" s="35"/>
      <c r="B62" s="84"/>
    </row>
    <row r="63" spans="1:2" s="6" customFormat="1" ht="18" hidden="1" customHeight="1" x14ac:dyDescent="0.2">
      <c r="A63" s="231" t="s">
        <v>37</v>
      </c>
      <c r="B63" s="278"/>
    </row>
    <row r="64" spans="1:2" s="6" customFormat="1" ht="18" hidden="1" customHeight="1" x14ac:dyDescent="0.2">
      <c r="A64" s="231" t="s">
        <v>38</v>
      </c>
      <c r="B64" s="278"/>
    </row>
  </sheetData>
  <mergeCells count="28">
    <mergeCell ref="A64:B64"/>
    <mergeCell ref="A27:B27"/>
    <mergeCell ref="D27:G27"/>
    <mergeCell ref="A34:B34"/>
    <mergeCell ref="A35:B35"/>
    <mergeCell ref="F35:G35"/>
    <mergeCell ref="A63:B63"/>
    <mergeCell ref="A23:B23"/>
    <mergeCell ref="H23:H25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O55" sqref="O55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86" t="s">
        <v>62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43.5" customHeight="1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</row>
    <row r="3" spans="1:10" ht="26.25" customHeight="1" thickBot="1" x14ac:dyDescent="0.3">
      <c r="A3" s="287" t="s">
        <v>63</v>
      </c>
      <c r="B3" s="287"/>
      <c r="C3" s="287"/>
      <c r="D3" s="144"/>
      <c r="E3" s="144"/>
      <c r="F3" s="144"/>
      <c r="G3" s="144"/>
      <c r="H3" s="144"/>
      <c r="I3" s="144"/>
      <c r="J3" s="144"/>
    </row>
    <row r="4" spans="1:10" ht="27.75" customHeight="1" thickBot="1" x14ac:dyDescent="0.3">
      <c r="A4" s="288" t="s">
        <v>64</v>
      </c>
      <c r="B4" s="289"/>
      <c r="C4" s="289"/>
      <c r="D4" s="289"/>
      <c r="E4" s="289"/>
      <c r="F4" s="289"/>
      <c r="G4" s="289"/>
      <c r="H4" s="290"/>
      <c r="I4" s="145" t="s">
        <v>65</v>
      </c>
      <c r="J4" s="146" t="s">
        <v>66</v>
      </c>
    </row>
    <row r="5" spans="1:10" ht="27" customHeight="1" thickBot="1" x14ac:dyDescent="0.3">
      <c r="A5" s="291">
        <v>1</v>
      </c>
      <c r="B5" s="292"/>
      <c r="C5" s="292"/>
      <c r="D5" s="292"/>
      <c r="E5" s="292"/>
      <c r="F5" s="292"/>
      <c r="G5" s="292"/>
      <c r="H5" s="293"/>
      <c r="I5" s="145">
        <v>2</v>
      </c>
      <c r="J5" s="146">
        <v>3</v>
      </c>
    </row>
    <row r="6" spans="1:10" ht="32.25" customHeight="1" x14ac:dyDescent="0.25">
      <c r="A6" s="294" t="s">
        <v>67</v>
      </c>
      <c r="B6" s="295"/>
      <c r="C6" s="295"/>
      <c r="D6" s="295"/>
      <c r="E6" s="295"/>
      <c r="F6" s="295"/>
      <c r="G6" s="295"/>
      <c r="H6" s="295"/>
      <c r="I6" s="147" t="s">
        <v>18</v>
      </c>
      <c r="J6" s="148">
        <f>[3]Расчет!E16*1000</f>
        <v>1737.2719999999999</v>
      </c>
    </row>
    <row r="7" spans="1:10" ht="34.5" customHeight="1" x14ac:dyDescent="0.25">
      <c r="A7" s="284" t="s">
        <v>68</v>
      </c>
      <c r="B7" s="285"/>
      <c r="C7" s="285"/>
      <c r="D7" s="285"/>
      <c r="E7" s="285"/>
      <c r="F7" s="285"/>
      <c r="G7" s="285"/>
      <c r="H7" s="285"/>
      <c r="I7" s="149" t="s">
        <v>18</v>
      </c>
      <c r="J7" s="148">
        <f>J6-J8</f>
        <v>1709.4215825736453</v>
      </c>
    </row>
    <row r="8" spans="1:10" ht="90" customHeight="1" thickBot="1" x14ac:dyDescent="0.3">
      <c r="A8" s="297" t="s">
        <v>69</v>
      </c>
      <c r="B8" s="298"/>
      <c r="C8" s="298"/>
      <c r="D8" s="298"/>
      <c r="E8" s="298"/>
      <c r="F8" s="298"/>
      <c r="G8" s="298"/>
      <c r="H8" s="299"/>
      <c r="I8" s="150" t="s">
        <v>18</v>
      </c>
      <c r="J8" s="151">
        <f>'5 ЦК'!D26+'5 ЦК'!D27</f>
        <v>27.850417426354728</v>
      </c>
    </row>
    <row r="9" spans="1:10" hidden="1" x14ac:dyDescent="0.25">
      <c r="A9" s="152"/>
      <c r="B9" s="153"/>
      <c r="C9" s="153"/>
      <c r="D9" s="153"/>
      <c r="E9" s="153"/>
      <c r="F9" s="153"/>
      <c r="G9" s="153"/>
      <c r="H9" s="153"/>
      <c r="I9" s="154"/>
      <c r="J9" s="154"/>
    </row>
    <row r="10" spans="1:10" hidden="1" x14ac:dyDescent="0.25"/>
    <row r="11" spans="1:10" hidden="1" x14ac:dyDescent="0.25">
      <c r="A11" s="300" t="s">
        <v>70</v>
      </c>
      <c r="B11" s="300"/>
      <c r="C11" s="300"/>
      <c r="D11" s="300"/>
      <c r="E11" s="300"/>
      <c r="F11" s="300"/>
      <c r="G11" s="300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6" customFormat="1" ht="18" hidden="1" customHeight="1" x14ac:dyDescent="0.2">
      <c r="A16" s="301" t="s">
        <v>34</v>
      </c>
      <c r="B16" s="301"/>
      <c r="C16" s="301"/>
      <c r="D16" s="301"/>
      <c r="E16" s="155"/>
      <c r="F16" s="5"/>
      <c r="G16" s="5"/>
      <c r="H16" s="5"/>
      <c r="I16" s="5"/>
      <c r="J16" s="5"/>
    </row>
    <row r="17" spans="1:10" s="6" customFormat="1" ht="18" hidden="1" customHeight="1" x14ac:dyDescent="0.2">
      <c r="A17" s="302" t="s">
        <v>35</v>
      </c>
      <c r="B17" s="302"/>
      <c r="C17" s="302"/>
      <c r="D17" s="302"/>
      <c r="E17" s="302"/>
      <c r="F17" s="5"/>
      <c r="G17" s="5"/>
      <c r="H17" s="5"/>
      <c r="I17" s="303" t="s">
        <v>36</v>
      </c>
      <c r="J17" s="303"/>
    </row>
    <row r="18" spans="1:10" s="6" customFormat="1" hidden="1" x14ac:dyDescent="0.25">
      <c r="A18" s="35"/>
      <c r="B18" s="36"/>
      <c r="C18" s="37"/>
      <c r="D18" s="59"/>
    </row>
    <row r="19" spans="1:10" s="6" customFormat="1" hidden="1" x14ac:dyDescent="0.25">
      <c r="A19" s="35"/>
      <c r="B19" s="36"/>
      <c r="C19" s="37"/>
      <c r="D19" s="59"/>
    </row>
    <row r="20" spans="1:10" s="6" customFormat="1" hidden="1" x14ac:dyDescent="0.25">
      <c r="A20" s="35"/>
      <c r="B20" s="36"/>
      <c r="C20" s="37"/>
      <c r="D20" s="59"/>
    </row>
    <row r="21" spans="1:10" s="6" customFormat="1" hidden="1" x14ac:dyDescent="0.25">
      <c r="A21" s="35"/>
      <c r="B21" s="36"/>
      <c r="C21" s="37"/>
      <c r="D21" s="59"/>
    </row>
    <row r="22" spans="1:10" s="6" customFormat="1" hidden="1" x14ac:dyDescent="0.25">
      <c r="A22" s="35"/>
      <c r="B22" s="36"/>
      <c r="C22" s="37"/>
      <c r="D22" s="59"/>
    </row>
    <row r="23" spans="1:10" s="6" customFormat="1" hidden="1" x14ac:dyDescent="0.25">
      <c r="A23" s="35"/>
      <c r="B23" s="36"/>
      <c r="C23" s="37"/>
      <c r="D23" s="59"/>
    </row>
    <row r="24" spans="1:10" s="6" customFormat="1" ht="12.75" hidden="1" x14ac:dyDescent="0.2">
      <c r="A24" s="35"/>
      <c r="B24" s="84"/>
      <c r="C24" s="85"/>
    </row>
    <row r="25" spans="1:10" s="6" customFormat="1" ht="12.75" hidden="1" x14ac:dyDescent="0.2">
      <c r="A25" s="35"/>
      <c r="B25" s="84"/>
      <c r="C25" s="85"/>
    </row>
    <row r="26" spans="1:10" s="6" customFormat="1" ht="12.75" hidden="1" x14ac:dyDescent="0.2">
      <c r="A26" s="35"/>
      <c r="B26" s="84"/>
      <c r="C26" s="85"/>
    </row>
    <row r="27" spans="1:10" s="6" customFormat="1" ht="12.75" hidden="1" x14ac:dyDescent="0.2">
      <c r="A27" s="35"/>
      <c r="B27" s="84"/>
      <c r="C27" s="85"/>
    </row>
    <row r="28" spans="1:10" s="6" customFormat="1" ht="17.25" hidden="1" customHeight="1" x14ac:dyDescent="0.2">
      <c r="A28" s="35"/>
      <c r="B28" s="84"/>
      <c r="C28" s="85"/>
    </row>
    <row r="29" spans="1:10" s="6" customFormat="1" ht="17.25" hidden="1" customHeight="1" x14ac:dyDescent="0.2">
      <c r="A29" s="35"/>
      <c r="B29" s="84"/>
      <c r="C29" s="85"/>
    </row>
    <row r="30" spans="1:10" s="6" customFormat="1" ht="12.75" hidden="1" x14ac:dyDescent="0.2">
      <c r="A30" s="35"/>
      <c r="B30" s="84"/>
      <c r="C30" s="85"/>
    </row>
    <row r="31" spans="1:10" s="6" customFormat="1" ht="12.75" hidden="1" x14ac:dyDescent="0.2">
      <c r="A31" s="35"/>
      <c r="B31" s="84"/>
      <c r="C31" s="85"/>
    </row>
    <row r="32" spans="1:10" s="6" customFormat="1" ht="12.75" hidden="1" x14ac:dyDescent="0.2">
      <c r="A32" s="35"/>
      <c r="B32" s="84"/>
      <c r="C32" s="85"/>
    </row>
    <row r="33" spans="1:10" s="6" customFormat="1" ht="12.75" hidden="1" x14ac:dyDescent="0.2">
      <c r="A33" s="35"/>
      <c r="B33" s="84"/>
      <c r="C33" s="85"/>
    </row>
    <row r="34" spans="1:10" s="6" customFormat="1" ht="12.75" hidden="1" x14ac:dyDescent="0.2">
      <c r="A34" s="35"/>
      <c r="B34" s="84"/>
      <c r="C34" s="85"/>
    </row>
    <row r="35" spans="1:10" s="6" customFormat="1" ht="12.75" hidden="1" x14ac:dyDescent="0.2">
      <c r="A35" s="35"/>
      <c r="B35" s="84"/>
      <c r="C35" s="85"/>
    </row>
    <row r="36" spans="1:10" s="6" customFormat="1" ht="12.75" hidden="1" x14ac:dyDescent="0.2">
      <c r="A36" s="35"/>
      <c r="B36" s="84"/>
      <c r="C36" s="85"/>
    </row>
    <row r="37" spans="1:10" s="6" customFormat="1" ht="12.75" hidden="1" x14ac:dyDescent="0.2">
      <c r="A37" s="35"/>
      <c r="B37" s="84"/>
      <c r="C37" s="85"/>
    </row>
    <row r="38" spans="1:10" s="6" customFormat="1" ht="12.75" hidden="1" x14ac:dyDescent="0.2">
      <c r="A38" s="35"/>
      <c r="B38" s="84"/>
      <c r="C38" s="85"/>
    </row>
    <row r="39" spans="1:10" s="6" customFormat="1" ht="12.75" hidden="1" x14ac:dyDescent="0.2">
      <c r="A39" s="35"/>
      <c r="B39" s="84"/>
      <c r="C39" s="85"/>
    </row>
    <row r="40" spans="1:10" s="6" customFormat="1" ht="12.75" hidden="1" x14ac:dyDescent="0.2">
      <c r="A40" s="35"/>
      <c r="B40" s="84"/>
      <c r="C40" s="85"/>
    </row>
    <row r="41" spans="1:10" s="6" customFormat="1" ht="12.75" hidden="1" x14ac:dyDescent="0.2">
      <c r="A41" s="35"/>
      <c r="B41" s="84"/>
      <c r="C41" s="85"/>
    </row>
    <row r="42" spans="1:10" s="6" customFormat="1" ht="12.75" hidden="1" x14ac:dyDescent="0.2">
      <c r="A42" s="35"/>
      <c r="B42" s="84"/>
      <c r="C42" s="85"/>
    </row>
    <row r="43" spans="1:10" s="6" customFormat="1" ht="12.75" hidden="1" x14ac:dyDescent="0.2">
      <c r="A43" s="231" t="s">
        <v>37</v>
      </c>
      <c r="B43" s="278"/>
      <c r="C43" s="85"/>
    </row>
    <row r="44" spans="1:10" s="6" customFormat="1" ht="12.75" hidden="1" x14ac:dyDescent="0.2">
      <c r="A44" s="231" t="s">
        <v>38</v>
      </c>
      <c r="B44" s="278"/>
      <c r="C44" s="85"/>
    </row>
    <row r="47" spans="1:10" ht="15.75" x14ac:dyDescent="0.25">
      <c r="A47" s="156"/>
      <c r="B47" s="156"/>
      <c r="C47" s="156"/>
      <c r="D47" s="156"/>
      <c r="E47" s="156"/>
      <c r="F47" s="156"/>
      <c r="G47" s="156"/>
      <c r="H47" s="156"/>
      <c r="I47" s="156"/>
      <c r="J47" s="156"/>
    </row>
    <row r="48" spans="1:10" ht="15.75" x14ac:dyDescent="0.25">
      <c r="A48" s="156"/>
      <c r="B48" s="156"/>
      <c r="C48" s="156"/>
      <c r="D48" s="156"/>
      <c r="E48" s="156"/>
      <c r="F48" s="156"/>
      <c r="G48" s="156"/>
      <c r="H48" s="156"/>
      <c r="I48" s="296"/>
      <c r="J48" s="296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topLeftCell="A22" zoomScale="80" zoomScaleNormal="85" zoomScaleSheetLayoutView="80" workbookViewId="0">
      <selection activeCell="P50" sqref="P50"/>
    </sheetView>
  </sheetViews>
  <sheetFormatPr defaultRowHeight="12.75" x14ac:dyDescent="0.2"/>
  <cols>
    <col min="1" max="1" width="8.7109375" style="170" customWidth="1"/>
    <col min="2" max="2" width="9.7109375" style="171" customWidth="1"/>
    <col min="3" max="3" width="9.7109375" style="172" customWidth="1"/>
    <col min="4" max="14" width="9.7109375" style="157" customWidth="1"/>
    <col min="15" max="15" width="10" style="157" customWidth="1"/>
    <col min="16" max="25" width="9.7109375" style="157" customWidth="1"/>
    <col min="26" max="26" width="17.42578125" style="157" customWidth="1"/>
    <col min="27" max="27" width="9.140625" style="157"/>
    <col min="28" max="28" width="15.85546875" style="157" customWidth="1"/>
    <col min="29" max="32" width="9.140625" style="157"/>
    <col min="33" max="33" width="11.140625" style="157" bestFit="1" customWidth="1"/>
    <col min="34" max="16384" width="9.140625" style="157"/>
  </cols>
  <sheetData>
    <row r="1" spans="1:25" ht="6.75" customHeight="1" x14ac:dyDescent="0.25">
      <c r="A1" s="173"/>
      <c r="B1" s="174"/>
      <c r="C1" s="175"/>
      <c r="D1" s="176"/>
      <c r="E1" s="176"/>
      <c r="F1" s="177"/>
    </row>
    <row r="2" spans="1:25" ht="27.75" customHeight="1" x14ac:dyDescent="0.2">
      <c r="A2" s="318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</row>
    <row r="3" spans="1:25" ht="19.5" customHeight="1" x14ac:dyDescent="0.2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</row>
    <row r="4" spans="1:25" ht="17.25" customHeight="1" x14ac:dyDescent="0.2">
      <c r="A4" s="318" t="s">
        <v>4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</row>
    <row r="5" spans="1:25" ht="9" customHeight="1" x14ac:dyDescent="0.2">
      <c r="A5" s="319" t="s">
        <v>78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</row>
    <row r="6" spans="1:25" ht="18" customHeight="1" x14ac:dyDescent="0.2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</row>
    <row r="7" spans="1:25" ht="20.25" customHeight="1" x14ac:dyDescent="0.2">
      <c r="A7" s="320" t="s">
        <v>74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</row>
    <row r="8" spans="1:25" ht="30.75" customHeight="1" x14ac:dyDescent="0.2">
      <c r="A8" s="319" t="s">
        <v>71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</row>
    <row r="9" spans="1:25" ht="12" customHeight="1" x14ac:dyDescent="0.2">
      <c r="A9" s="159"/>
      <c r="B9" s="160"/>
      <c r="C9" s="161"/>
      <c r="D9" s="10"/>
      <c r="E9" s="10"/>
      <c r="F9" s="162"/>
      <c r="G9" s="162"/>
      <c r="H9" s="162"/>
    </row>
    <row r="10" spans="1:25" ht="15.75" x14ac:dyDescent="0.2">
      <c r="A10" s="321" t="s">
        <v>75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</row>
    <row r="11" spans="1:25" ht="41.25" customHeight="1" x14ac:dyDescent="0.2">
      <c r="A11" s="322" t="s">
        <v>72</v>
      </c>
      <c r="B11" s="323" t="s">
        <v>73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</row>
    <row r="12" spans="1:25" ht="15.75" x14ac:dyDescent="0.25">
      <c r="A12" s="322"/>
      <c r="B12" s="163">
        <v>1</v>
      </c>
      <c r="C12" s="164">
        <v>2</v>
      </c>
      <c r="D12" s="163">
        <v>3</v>
      </c>
      <c r="E12" s="164">
        <v>4</v>
      </c>
      <c r="F12" s="163">
        <v>5</v>
      </c>
      <c r="G12" s="164">
        <v>6</v>
      </c>
      <c r="H12" s="163">
        <v>7</v>
      </c>
      <c r="I12" s="164">
        <v>8</v>
      </c>
      <c r="J12" s="163">
        <v>9</v>
      </c>
      <c r="K12" s="164">
        <v>10</v>
      </c>
      <c r="L12" s="163">
        <v>11</v>
      </c>
      <c r="M12" s="164">
        <v>12</v>
      </c>
      <c r="N12" s="163">
        <v>13</v>
      </c>
      <c r="O12" s="164">
        <v>14</v>
      </c>
      <c r="P12" s="163">
        <v>15</v>
      </c>
      <c r="Q12" s="164">
        <v>16</v>
      </c>
      <c r="R12" s="163">
        <v>17</v>
      </c>
      <c r="S12" s="164">
        <v>18</v>
      </c>
      <c r="T12" s="163">
        <v>19</v>
      </c>
      <c r="U12" s="164">
        <v>20</v>
      </c>
      <c r="V12" s="163">
        <v>21</v>
      </c>
      <c r="W12" s="164">
        <v>22</v>
      </c>
      <c r="X12" s="163">
        <v>23</v>
      </c>
      <c r="Y12" s="164">
        <v>24</v>
      </c>
    </row>
    <row r="13" spans="1:25" ht="15.75" x14ac:dyDescent="0.2">
      <c r="A13" s="165">
        <v>1</v>
      </c>
      <c r="B13" s="166">
        <v>755.16628890890047</v>
      </c>
      <c r="C13" s="166">
        <v>754.52583890890048</v>
      </c>
      <c r="D13" s="166">
        <v>754.49974890890041</v>
      </c>
      <c r="E13" s="166">
        <v>755.19466890890044</v>
      </c>
      <c r="F13" s="166">
        <v>757.96922890890039</v>
      </c>
      <c r="G13" s="166">
        <v>803.54976890890043</v>
      </c>
      <c r="H13" s="166">
        <v>840.40327890890046</v>
      </c>
      <c r="I13" s="166">
        <v>886.7794289089004</v>
      </c>
      <c r="J13" s="166">
        <v>877.07190890890047</v>
      </c>
      <c r="K13" s="166">
        <v>853.35892890890045</v>
      </c>
      <c r="L13" s="166">
        <v>790.73354890890039</v>
      </c>
      <c r="M13" s="166">
        <v>748.78184890890043</v>
      </c>
      <c r="N13" s="166">
        <v>736.06073890890048</v>
      </c>
      <c r="O13" s="166">
        <v>831.78188890890044</v>
      </c>
      <c r="P13" s="166">
        <v>852.20209890890044</v>
      </c>
      <c r="Q13" s="166">
        <v>864.93524890890046</v>
      </c>
      <c r="R13" s="166">
        <v>890.84706890890038</v>
      </c>
      <c r="S13" s="166">
        <v>877.24697890890047</v>
      </c>
      <c r="T13" s="166">
        <v>852.7380489089004</v>
      </c>
      <c r="U13" s="166">
        <v>842.95047890890044</v>
      </c>
      <c r="V13" s="166">
        <v>826.43356890890038</v>
      </c>
      <c r="W13" s="166">
        <v>804.83847890890047</v>
      </c>
      <c r="X13" s="166">
        <v>790.60433890890044</v>
      </c>
      <c r="Y13" s="166">
        <v>757.4954789089004</v>
      </c>
    </row>
    <row r="14" spans="1:25" ht="15.75" x14ac:dyDescent="0.2">
      <c r="A14" s="165">
        <v>2</v>
      </c>
      <c r="B14" s="166">
        <v>756.96425890890043</v>
      </c>
      <c r="C14" s="166">
        <v>756.30784890890038</v>
      </c>
      <c r="D14" s="166">
        <v>756.78373890890043</v>
      </c>
      <c r="E14" s="166">
        <v>757.66054890890041</v>
      </c>
      <c r="F14" s="166">
        <v>762.17931890890043</v>
      </c>
      <c r="G14" s="166">
        <v>807.59518890890047</v>
      </c>
      <c r="H14" s="166">
        <v>840.05819890890041</v>
      </c>
      <c r="I14" s="166">
        <v>881.96016890890041</v>
      </c>
      <c r="J14" s="166">
        <v>884.72815890890047</v>
      </c>
      <c r="K14" s="166">
        <v>839.3808789089004</v>
      </c>
      <c r="L14" s="166">
        <v>812.09840890890041</v>
      </c>
      <c r="M14" s="166">
        <v>819.7028789089004</v>
      </c>
      <c r="N14" s="166">
        <v>820.20821890890045</v>
      </c>
      <c r="O14" s="166">
        <v>811.24980890890038</v>
      </c>
      <c r="P14" s="166">
        <v>854.57937890890048</v>
      </c>
      <c r="Q14" s="166">
        <v>870.19415890890048</v>
      </c>
      <c r="R14" s="166">
        <v>884.77777890890047</v>
      </c>
      <c r="S14" s="166">
        <v>874.66250890890046</v>
      </c>
      <c r="T14" s="166">
        <v>847.48343890890044</v>
      </c>
      <c r="U14" s="166">
        <v>827.82540890890039</v>
      </c>
      <c r="V14" s="166">
        <v>814.00526890890046</v>
      </c>
      <c r="W14" s="166">
        <v>802.48255890890039</v>
      </c>
      <c r="X14" s="166">
        <v>791.17732890890045</v>
      </c>
      <c r="Y14" s="166">
        <v>756.36179890890048</v>
      </c>
    </row>
    <row r="15" spans="1:25" ht="15.75" x14ac:dyDescent="0.2">
      <c r="A15" s="165">
        <v>3</v>
      </c>
      <c r="B15" s="166">
        <v>758.30317890890046</v>
      </c>
      <c r="C15" s="166">
        <v>757.89803890890039</v>
      </c>
      <c r="D15" s="166">
        <v>758.49854890890049</v>
      </c>
      <c r="E15" s="166">
        <v>758.28452890890048</v>
      </c>
      <c r="F15" s="166">
        <v>761.54618890890049</v>
      </c>
      <c r="G15" s="166">
        <v>809.02355890890044</v>
      </c>
      <c r="H15" s="166">
        <v>833.1488889089004</v>
      </c>
      <c r="I15" s="166">
        <v>873.3267989089004</v>
      </c>
      <c r="J15" s="166">
        <v>869.68357890890047</v>
      </c>
      <c r="K15" s="166">
        <v>838.92838890890039</v>
      </c>
      <c r="L15" s="166">
        <v>836.82798890890047</v>
      </c>
      <c r="M15" s="166">
        <v>825.09506890890043</v>
      </c>
      <c r="N15" s="166">
        <v>818.42110890890046</v>
      </c>
      <c r="O15" s="166">
        <v>818.10649890890045</v>
      </c>
      <c r="P15" s="166">
        <v>845.40760890890044</v>
      </c>
      <c r="Q15" s="166">
        <v>855.75996890890042</v>
      </c>
      <c r="R15" s="166">
        <v>877.94111890890042</v>
      </c>
      <c r="S15" s="166">
        <v>903.25444890890049</v>
      </c>
      <c r="T15" s="166">
        <v>880.21824890890048</v>
      </c>
      <c r="U15" s="166">
        <v>877.87095890890043</v>
      </c>
      <c r="V15" s="166">
        <v>847.65499890890044</v>
      </c>
      <c r="W15" s="166">
        <v>834.72754890890042</v>
      </c>
      <c r="X15" s="166">
        <v>811.70088890890042</v>
      </c>
      <c r="Y15" s="166">
        <v>805.22236890890042</v>
      </c>
    </row>
    <row r="16" spans="1:25" ht="15.75" x14ac:dyDescent="0.2">
      <c r="A16" s="165">
        <v>4</v>
      </c>
      <c r="B16" s="166">
        <v>790.5847689089004</v>
      </c>
      <c r="C16" s="166">
        <v>758.75754890890039</v>
      </c>
      <c r="D16" s="166">
        <v>759.21409890890038</v>
      </c>
      <c r="E16" s="166">
        <v>760.1160189089004</v>
      </c>
      <c r="F16" s="166">
        <v>771.80630890890041</v>
      </c>
      <c r="G16" s="166">
        <v>793.71518890890047</v>
      </c>
      <c r="H16" s="166">
        <v>812.4035289089004</v>
      </c>
      <c r="I16" s="166">
        <v>847.14218890890038</v>
      </c>
      <c r="J16" s="166">
        <v>887.77279890890043</v>
      </c>
      <c r="K16" s="166">
        <v>887.24031890890046</v>
      </c>
      <c r="L16" s="166">
        <v>879.34058890890049</v>
      </c>
      <c r="M16" s="166">
        <v>872.13101890890039</v>
      </c>
      <c r="N16" s="166">
        <v>827.87803890890041</v>
      </c>
      <c r="O16" s="166">
        <v>832.50172890890042</v>
      </c>
      <c r="P16" s="166">
        <v>883.7490789089004</v>
      </c>
      <c r="Q16" s="166">
        <v>901.98887890890046</v>
      </c>
      <c r="R16" s="166">
        <v>922.91159890890049</v>
      </c>
      <c r="S16" s="166">
        <v>910.19651890890043</v>
      </c>
      <c r="T16" s="166">
        <v>889.25791890890048</v>
      </c>
      <c r="U16" s="166">
        <v>883.27513890890043</v>
      </c>
      <c r="V16" s="166">
        <v>860.11792890890047</v>
      </c>
      <c r="W16" s="166">
        <v>837.15017890890044</v>
      </c>
      <c r="X16" s="166">
        <v>812.31272890890045</v>
      </c>
      <c r="Y16" s="166">
        <v>795.94955890890049</v>
      </c>
    </row>
    <row r="17" spans="1:33" ht="15.75" x14ac:dyDescent="0.2">
      <c r="A17" s="165">
        <v>5</v>
      </c>
      <c r="B17" s="166">
        <v>768.82178890890043</v>
      </c>
      <c r="C17" s="166">
        <v>761.85486890890047</v>
      </c>
      <c r="D17" s="166">
        <v>761.44534890890043</v>
      </c>
      <c r="E17" s="166">
        <v>760.9721089089004</v>
      </c>
      <c r="F17" s="166">
        <v>762.02946890890041</v>
      </c>
      <c r="G17" s="166">
        <v>768.31033890890046</v>
      </c>
      <c r="H17" s="166">
        <v>766.54242890890043</v>
      </c>
      <c r="I17" s="166">
        <v>765.73253890890044</v>
      </c>
      <c r="J17" s="166">
        <v>786.0998089089004</v>
      </c>
      <c r="K17" s="166">
        <v>867.93054890890039</v>
      </c>
      <c r="L17" s="166">
        <v>844.07069890890045</v>
      </c>
      <c r="M17" s="166">
        <v>829.59979890890042</v>
      </c>
      <c r="N17" s="166">
        <v>794.20321890890045</v>
      </c>
      <c r="O17" s="166">
        <v>800.89413890890046</v>
      </c>
      <c r="P17" s="166">
        <v>832.18574890890045</v>
      </c>
      <c r="Q17" s="166">
        <v>897.04754890890047</v>
      </c>
      <c r="R17" s="166">
        <v>910.14982890890042</v>
      </c>
      <c r="S17" s="166">
        <v>893.84942890890045</v>
      </c>
      <c r="T17" s="166">
        <v>880.20087890890045</v>
      </c>
      <c r="U17" s="166">
        <v>870.43470890890046</v>
      </c>
      <c r="V17" s="166">
        <v>854.52895890890045</v>
      </c>
      <c r="W17" s="166">
        <v>831.32187890890043</v>
      </c>
      <c r="X17" s="166">
        <v>814.38864890890045</v>
      </c>
      <c r="Y17" s="166">
        <v>799.69570890890043</v>
      </c>
    </row>
    <row r="18" spans="1:33" ht="15.75" x14ac:dyDescent="0.2">
      <c r="A18" s="165">
        <v>6</v>
      </c>
      <c r="B18" s="166">
        <v>811.15032890890041</v>
      </c>
      <c r="C18" s="166">
        <v>801.70419890890048</v>
      </c>
      <c r="D18" s="166">
        <v>793.18583890890045</v>
      </c>
      <c r="E18" s="166">
        <v>799.65898890890048</v>
      </c>
      <c r="F18" s="166">
        <v>814.35662890890046</v>
      </c>
      <c r="G18" s="166">
        <v>921.59796890890038</v>
      </c>
      <c r="H18" s="166">
        <v>973.36486890890046</v>
      </c>
      <c r="I18" s="166">
        <v>1060.0678989089004</v>
      </c>
      <c r="J18" s="166">
        <v>1073.8416289089005</v>
      </c>
      <c r="K18" s="166">
        <v>1060.8704589089004</v>
      </c>
      <c r="L18" s="166">
        <v>1038.4225589089003</v>
      </c>
      <c r="M18" s="166">
        <v>1010.8641689089004</v>
      </c>
      <c r="N18" s="166">
        <v>976.38463890890046</v>
      </c>
      <c r="O18" s="166">
        <v>981.86845890890038</v>
      </c>
      <c r="P18" s="166">
        <v>1003.4990289089004</v>
      </c>
      <c r="Q18" s="166">
        <v>1012.4148789089004</v>
      </c>
      <c r="R18" s="166">
        <v>1016.1597589089005</v>
      </c>
      <c r="S18" s="166">
        <v>1006.9280889089005</v>
      </c>
      <c r="T18" s="166">
        <v>979.27722890890038</v>
      </c>
      <c r="U18" s="166">
        <v>977.60793890890045</v>
      </c>
      <c r="V18" s="166">
        <v>949.34182890890042</v>
      </c>
      <c r="W18" s="166">
        <v>892.01296890890046</v>
      </c>
      <c r="X18" s="166">
        <v>938.31941890890039</v>
      </c>
      <c r="Y18" s="166">
        <v>866.92793890890039</v>
      </c>
    </row>
    <row r="19" spans="1:33" ht="15.75" x14ac:dyDescent="0.2">
      <c r="A19" s="165">
        <v>7</v>
      </c>
      <c r="B19" s="166">
        <v>804.71767890890044</v>
      </c>
      <c r="C19" s="166">
        <v>791.80961890890046</v>
      </c>
      <c r="D19" s="166">
        <v>791.51311890890042</v>
      </c>
      <c r="E19" s="166">
        <v>775.02120890890046</v>
      </c>
      <c r="F19" s="166">
        <v>804.21061890890041</v>
      </c>
      <c r="G19" s="166">
        <v>905.02509890890042</v>
      </c>
      <c r="H19" s="166">
        <v>1020.9499989089004</v>
      </c>
      <c r="I19" s="166">
        <v>1078.9048889089004</v>
      </c>
      <c r="J19" s="166">
        <v>1057.5300589089004</v>
      </c>
      <c r="K19" s="166">
        <v>1039.6783789089004</v>
      </c>
      <c r="L19" s="166">
        <v>1028.6314189089005</v>
      </c>
      <c r="M19" s="166">
        <v>1017.7510489089004</v>
      </c>
      <c r="N19" s="166">
        <v>1016.1640489089004</v>
      </c>
      <c r="O19" s="166">
        <v>1024.1214089089005</v>
      </c>
      <c r="P19" s="166">
        <v>1038.9467989089005</v>
      </c>
      <c r="Q19" s="166">
        <v>1055.9190589089005</v>
      </c>
      <c r="R19" s="166">
        <v>1058.4553389089003</v>
      </c>
      <c r="S19" s="166">
        <v>1054.9934489089005</v>
      </c>
      <c r="T19" s="166">
        <v>1034.9404389089004</v>
      </c>
      <c r="U19" s="166">
        <v>1025.6292589089005</v>
      </c>
      <c r="V19" s="166">
        <v>991.67420890890048</v>
      </c>
      <c r="W19" s="166">
        <v>924.41798890890038</v>
      </c>
      <c r="X19" s="166">
        <v>894.84911890890044</v>
      </c>
      <c r="Y19" s="166">
        <v>821.76773890890047</v>
      </c>
    </row>
    <row r="20" spans="1:33" ht="15.75" x14ac:dyDescent="0.2">
      <c r="A20" s="165">
        <v>8</v>
      </c>
      <c r="B20" s="166">
        <v>818.72969890890045</v>
      </c>
      <c r="C20" s="166">
        <v>811.92791890890044</v>
      </c>
      <c r="D20" s="166">
        <v>809.7147689089004</v>
      </c>
      <c r="E20" s="166">
        <v>811.41763890890047</v>
      </c>
      <c r="F20" s="166">
        <v>872.7893789089004</v>
      </c>
      <c r="G20" s="166">
        <v>973.10632890890042</v>
      </c>
      <c r="H20" s="166">
        <v>1059.7807089089004</v>
      </c>
      <c r="I20" s="166">
        <v>1094.7486989089005</v>
      </c>
      <c r="J20" s="166">
        <v>1100.0377589089005</v>
      </c>
      <c r="K20" s="166">
        <v>1111.9908189089003</v>
      </c>
      <c r="L20" s="166">
        <v>1107.5216189089003</v>
      </c>
      <c r="M20" s="166">
        <v>1086.2258389089004</v>
      </c>
      <c r="N20" s="166">
        <v>1062.3704389089005</v>
      </c>
      <c r="O20" s="166">
        <v>1072.6398189089005</v>
      </c>
      <c r="P20" s="166">
        <v>1096.9764489089005</v>
      </c>
      <c r="Q20" s="166">
        <v>1107.6745589089005</v>
      </c>
      <c r="R20" s="166">
        <v>1113.3609189089004</v>
      </c>
      <c r="S20" s="166">
        <v>1101.1840489089004</v>
      </c>
      <c r="T20" s="166">
        <v>1075.0766789089005</v>
      </c>
      <c r="U20" s="166">
        <v>1065.0936089089005</v>
      </c>
      <c r="V20" s="166">
        <v>1039.4379389089004</v>
      </c>
      <c r="W20" s="166">
        <v>980.31826890890045</v>
      </c>
      <c r="X20" s="166">
        <v>911.70616890890039</v>
      </c>
      <c r="Y20" s="166">
        <v>879.29069890890048</v>
      </c>
    </row>
    <row r="21" spans="1:33" ht="15.75" x14ac:dyDescent="0.2">
      <c r="A21" s="165">
        <v>9</v>
      </c>
      <c r="B21" s="166">
        <v>806.66396890890042</v>
      </c>
      <c r="C21" s="166">
        <v>798.20328890890039</v>
      </c>
      <c r="D21" s="166">
        <v>798.45583890890043</v>
      </c>
      <c r="E21" s="166">
        <v>798.9883189089004</v>
      </c>
      <c r="F21" s="166">
        <v>840.01125890890046</v>
      </c>
      <c r="G21" s="166">
        <v>945.11303890890042</v>
      </c>
      <c r="H21" s="166">
        <v>993.46009890890048</v>
      </c>
      <c r="I21" s="166">
        <v>1091.1437789089005</v>
      </c>
      <c r="J21" s="166">
        <v>1096.5229489089004</v>
      </c>
      <c r="K21" s="166">
        <v>1096.7061989089004</v>
      </c>
      <c r="L21" s="166">
        <v>1087.6616589089003</v>
      </c>
      <c r="M21" s="166">
        <v>1073.8940689089004</v>
      </c>
      <c r="N21" s="166">
        <v>1053.9575589089004</v>
      </c>
      <c r="O21" s="166">
        <v>1065.4221689089004</v>
      </c>
      <c r="P21" s="166">
        <v>1089.1630289089005</v>
      </c>
      <c r="Q21" s="166">
        <v>1095.3484689089005</v>
      </c>
      <c r="R21" s="166">
        <v>1106.9996489089003</v>
      </c>
      <c r="S21" s="166">
        <v>1101.1118889089005</v>
      </c>
      <c r="T21" s="166">
        <v>1072.7647189089005</v>
      </c>
      <c r="U21" s="166">
        <v>1055.7518489089005</v>
      </c>
      <c r="V21" s="166">
        <v>1024.2298789089004</v>
      </c>
      <c r="W21" s="166">
        <v>998.85150890890043</v>
      </c>
      <c r="X21" s="166">
        <v>922.62504890890045</v>
      </c>
      <c r="Y21" s="166">
        <v>904.27761890890042</v>
      </c>
    </row>
    <row r="22" spans="1:33" ht="15.75" x14ac:dyDescent="0.2">
      <c r="A22" s="165">
        <v>10</v>
      </c>
      <c r="B22" s="166">
        <v>805.27368890890045</v>
      </c>
      <c r="C22" s="166">
        <v>792.91862890890047</v>
      </c>
      <c r="D22" s="166">
        <v>793.63604890890042</v>
      </c>
      <c r="E22" s="166">
        <v>795.19572890890038</v>
      </c>
      <c r="F22" s="166">
        <v>807.66995890890041</v>
      </c>
      <c r="G22" s="166">
        <v>867.04468890890041</v>
      </c>
      <c r="H22" s="166">
        <v>926.74886890890048</v>
      </c>
      <c r="I22" s="166">
        <v>977.2404789089004</v>
      </c>
      <c r="J22" s="166">
        <v>968.00273890890048</v>
      </c>
      <c r="K22" s="166">
        <v>953.94950890890038</v>
      </c>
      <c r="L22" s="166">
        <v>923.98299890890041</v>
      </c>
      <c r="M22" s="166">
        <v>921.3737189089004</v>
      </c>
      <c r="N22" s="166">
        <v>914.56993890890044</v>
      </c>
      <c r="O22" s="166">
        <v>916.60131890890045</v>
      </c>
      <c r="P22" s="166">
        <v>937.16722890890048</v>
      </c>
      <c r="Q22" s="166">
        <v>948.59943890890042</v>
      </c>
      <c r="R22" s="166">
        <v>955.71154890890045</v>
      </c>
      <c r="S22" s="166">
        <v>946.77521890890046</v>
      </c>
      <c r="T22" s="166">
        <v>915.52077890890041</v>
      </c>
      <c r="U22" s="166">
        <v>899.57500890890049</v>
      </c>
      <c r="V22" s="166">
        <v>861.35640890890045</v>
      </c>
      <c r="W22" s="166">
        <v>809.76879890890041</v>
      </c>
      <c r="X22" s="166">
        <v>805.38162890890044</v>
      </c>
      <c r="Y22" s="166">
        <v>804.11507890890039</v>
      </c>
    </row>
    <row r="23" spans="1:33" ht="15.75" x14ac:dyDescent="0.2">
      <c r="A23" s="165">
        <v>11</v>
      </c>
      <c r="B23" s="166">
        <v>845.80927890890041</v>
      </c>
      <c r="C23" s="166">
        <v>805.92471890890045</v>
      </c>
      <c r="D23" s="166">
        <v>799.52565890890048</v>
      </c>
      <c r="E23" s="166">
        <v>805.07100890890047</v>
      </c>
      <c r="F23" s="166">
        <v>808.32714890890043</v>
      </c>
      <c r="G23" s="166">
        <v>892.51822890890048</v>
      </c>
      <c r="H23" s="166">
        <v>935.88412890890038</v>
      </c>
      <c r="I23" s="166">
        <v>979.46955890890047</v>
      </c>
      <c r="J23" s="166">
        <v>1012.3450489089005</v>
      </c>
      <c r="K23" s="166">
        <v>1017.1776889089004</v>
      </c>
      <c r="L23" s="166">
        <v>995.86054890890045</v>
      </c>
      <c r="M23" s="166">
        <v>989.36285890890042</v>
      </c>
      <c r="N23" s="166">
        <v>986.19525890890043</v>
      </c>
      <c r="O23" s="166">
        <v>985.33510890890045</v>
      </c>
      <c r="P23" s="166">
        <v>996.31697890890041</v>
      </c>
      <c r="Q23" s="166">
        <v>1047.5595389089003</v>
      </c>
      <c r="R23" s="166">
        <v>1067.3730789089004</v>
      </c>
      <c r="S23" s="166">
        <v>1063.1979389089004</v>
      </c>
      <c r="T23" s="166">
        <v>998.16384890890038</v>
      </c>
      <c r="U23" s="166">
        <v>996.54897890890038</v>
      </c>
      <c r="V23" s="166">
        <v>971.53728890890045</v>
      </c>
      <c r="W23" s="166">
        <v>939.26982890890042</v>
      </c>
      <c r="X23" s="166">
        <v>866.12694890890043</v>
      </c>
      <c r="Y23" s="166">
        <v>828.93124890890044</v>
      </c>
    </row>
    <row r="24" spans="1:33" ht="15.75" x14ac:dyDescent="0.2">
      <c r="A24" s="165">
        <v>12</v>
      </c>
      <c r="B24" s="166">
        <v>843.91494890890044</v>
      </c>
      <c r="C24" s="166">
        <v>804.40003890890046</v>
      </c>
      <c r="D24" s="166">
        <v>801.24431890890048</v>
      </c>
      <c r="E24" s="166">
        <v>770.95618890890046</v>
      </c>
      <c r="F24" s="166">
        <v>767.89958890890045</v>
      </c>
      <c r="G24" s="166">
        <v>812.28907890890048</v>
      </c>
      <c r="H24" s="166">
        <v>848.39462890890047</v>
      </c>
      <c r="I24" s="166">
        <v>828.0916589089004</v>
      </c>
      <c r="J24" s="166">
        <v>844.47770890890047</v>
      </c>
      <c r="K24" s="166">
        <v>944.19108890890038</v>
      </c>
      <c r="L24" s="166">
        <v>940.51341890890046</v>
      </c>
      <c r="M24" s="166">
        <v>934.47180890890047</v>
      </c>
      <c r="N24" s="166">
        <v>913.04269890890043</v>
      </c>
      <c r="O24" s="166">
        <v>912.77465890890039</v>
      </c>
      <c r="P24" s="166">
        <v>954.67436890890042</v>
      </c>
      <c r="Q24" s="166">
        <v>986.48058890890047</v>
      </c>
      <c r="R24" s="166">
        <v>960.84912890890041</v>
      </c>
      <c r="S24" s="166">
        <v>969.88048890890047</v>
      </c>
      <c r="T24" s="166">
        <v>963.54402890890049</v>
      </c>
      <c r="U24" s="166">
        <v>958.47136890890044</v>
      </c>
      <c r="V24" s="166">
        <v>920.29353890890047</v>
      </c>
      <c r="W24" s="166">
        <v>846.07504890890038</v>
      </c>
      <c r="X24" s="166">
        <v>828.29798890890038</v>
      </c>
      <c r="Y24" s="166">
        <v>807.52803890890038</v>
      </c>
    </row>
    <row r="25" spans="1:33" ht="15.75" x14ac:dyDescent="0.2">
      <c r="A25" s="165">
        <v>13</v>
      </c>
      <c r="B25" s="166">
        <v>787.95696890890042</v>
      </c>
      <c r="C25" s="166">
        <v>762.38921890890049</v>
      </c>
      <c r="D25" s="166">
        <v>761.11527890890045</v>
      </c>
      <c r="E25" s="166">
        <v>761.74975890890039</v>
      </c>
      <c r="F25" s="166">
        <v>797.62753890890042</v>
      </c>
      <c r="G25" s="166">
        <v>889.30999890890041</v>
      </c>
      <c r="H25" s="166">
        <v>937.3087889089004</v>
      </c>
      <c r="I25" s="166">
        <v>1055.4364689089005</v>
      </c>
      <c r="J25" s="166">
        <v>1020.4737489089005</v>
      </c>
      <c r="K25" s="166">
        <v>1011.9895289089004</v>
      </c>
      <c r="L25" s="166">
        <v>1003.8850889089005</v>
      </c>
      <c r="M25" s="166">
        <v>1002.6156789089005</v>
      </c>
      <c r="N25" s="166">
        <v>996.56943890890045</v>
      </c>
      <c r="O25" s="166">
        <v>997.63869890890044</v>
      </c>
      <c r="P25" s="166">
        <v>1003.7868989089004</v>
      </c>
      <c r="Q25" s="166">
        <v>1015.0775089089004</v>
      </c>
      <c r="R25" s="166">
        <v>979.7017089089004</v>
      </c>
      <c r="S25" s="166">
        <v>967.43055890890048</v>
      </c>
      <c r="T25" s="166">
        <v>929.86889890890041</v>
      </c>
      <c r="U25" s="166">
        <v>916.56403890890044</v>
      </c>
      <c r="V25" s="166">
        <v>871.16777890890046</v>
      </c>
      <c r="W25" s="166">
        <v>806.65037890890039</v>
      </c>
      <c r="X25" s="166">
        <v>797.29164890890047</v>
      </c>
      <c r="Y25" s="166">
        <v>793.28879890890039</v>
      </c>
    </row>
    <row r="26" spans="1:33" ht="15.75" x14ac:dyDescent="0.2">
      <c r="A26" s="165">
        <v>14</v>
      </c>
      <c r="B26" s="166">
        <v>758.32132890890045</v>
      </c>
      <c r="C26" s="166">
        <v>758.6075089089004</v>
      </c>
      <c r="D26" s="166">
        <v>758.92392890890039</v>
      </c>
      <c r="E26" s="166">
        <v>759.35164890890042</v>
      </c>
      <c r="F26" s="166">
        <v>775.37154890890042</v>
      </c>
      <c r="G26" s="166">
        <v>821.66002890890047</v>
      </c>
      <c r="H26" s="166">
        <v>868.51667890890042</v>
      </c>
      <c r="I26" s="166">
        <v>956.99161890890048</v>
      </c>
      <c r="J26" s="166">
        <v>947.38404890890047</v>
      </c>
      <c r="K26" s="166">
        <v>940.1728889089004</v>
      </c>
      <c r="L26" s="166">
        <v>932.99900890890046</v>
      </c>
      <c r="M26" s="166">
        <v>931.30443890890047</v>
      </c>
      <c r="N26" s="166">
        <v>909.22876890890041</v>
      </c>
      <c r="O26" s="166">
        <v>956.96628890890042</v>
      </c>
      <c r="P26" s="166">
        <v>1032.6385889089004</v>
      </c>
      <c r="Q26" s="166">
        <v>1042.5533289089005</v>
      </c>
      <c r="R26" s="166">
        <v>1074.3604889089004</v>
      </c>
      <c r="S26" s="166">
        <v>1062.6409989089004</v>
      </c>
      <c r="T26" s="166">
        <v>1040.0536789089003</v>
      </c>
      <c r="U26" s="166">
        <v>1029.9891489089005</v>
      </c>
      <c r="V26" s="166">
        <v>1001.1499589089004</v>
      </c>
      <c r="W26" s="166">
        <v>943.65824890890042</v>
      </c>
      <c r="X26" s="166">
        <v>869.47811890890046</v>
      </c>
      <c r="Y26" s="166">
        <v>838.73393890890043</v>
      </c>
    </row>
    <row r="27" spans="1:33" ht="15.75" x14ac:dyDescent="0.2">
      <c r="A27" s="165">
        <v>15</v>
      </c>
      <c r="B27" s="166">
        <v>756.2710089089004</v>
      </c>
      <c r="C27" s="166">
        <v>754.97874890890046</v>
      </c>
      <c r="D27" s="166">
        <v>755.62592890890039</v>
      </c>
      <c r="E27" s="166">
        <v>756.69683890890042</v>
      </c>
      <c r="F27" s="166">
        <v>794.1152089089004</v>
      </c>
      <c r="G27" s="166">
        <v>873.29785890890048</v>
      </c>
      <c r="H27" s="166">
        <v>910.53251890890044</v>
      </c>
      <c r="I27" s="166">
        <v>1004.7792789089004</v>
      </c>
      <c r="J27" s="166">
        <v>1015.9867489089004</v>
      </c>
      <c r="K27" s="166">
        <v>1004.3605289089004</v>
      </c>
      <c r="L27" s="166">
        <v>994.90507890890046</v>
      </c>
      <c r="M27" s="166">
        <v>980.38773890890047</v>
      </c>
      <c r="N27" s="166">
        <v>970.01053890890046</v>
      </c>
      <c r="O27" s="166">
        <v>975.71293890890047</v>
      </c>
      <c r="P27" s="166">
        <v>990.00471890890049</v>
      </c>
      <c r="Q27" s="166">
        <v>1005.7294889089004</v>
      </c>
      <c r="R27" s="166">
        <v>1020.3328189089004</v>
      </c>
      <c r="S27" s="166">
        <v>1012.6615489089004</v>
      </c>
      <c r="T27" s="166">
        <v>996.56188890890041</v>
      </c>
      <c r="U27" s="166">
        <v>1001.4736089089005</v>
      </c>
      <c r="V27" s="166">
        <v>953.89640890890041</v>
      </c>
      <c r="W27" s="166">
        <v>865.64343890890041</v>
      </c>
      <c r="X27" s="166">
        <v>837.00748890890043</v>
      </c>
      <c r="Y27" s="166">
        <v>775.74503890890048</v>
      </c>
    </row>
    <row r="28" spans="1:33" ht="15.75" x14ac:dyDescent="0.2">
      <c r="A28" s="165">
        <v>16</v>
      </c>
      <c r="B28" s="166">
        <v>750.78507890890046</v>
      </c>
      <c r="C28" s="166">
        <v>751.20245890890044</v>
      </c>
      <c r="D28" s="166">
        <v>751.56348890890047</v>
      </c>
      <c r="E28" s="166">
        <v>752.01848890890039</v>
      </c>
      <c r="F28" s="166">
        <v>752.42961890890047</v>
      </c>
      <c r="G28" s="166">
        <v>804.32811890890048</v>
      </c>
      <c r="H28" s="166">
        <v>860.22927890890048</v>
      </c>
      <c r="I28" s="166">
        <v>888.45294890890045</v>
      </c>
      <c r="J28" s="166">
        <v>956.29620890890044</v>
      </c>
      <c r="K28" s="166">
        <v>942.78606890890046</v>
      </c>
      <c r="L28" s="166">
        <v>918.34996890890045</v>
      </c>
      <c r="M28" s="166">
        <v>908.91684890890042</v>
      </c>
      <c r="N28" s="166">
        <v>884.10770890890046</v>
      </c>
      <c r="O28" s="166">
        <v>880.54158890890039</v>
      </c>
      <c r="P28" s="166">
        <v>991.37248890890044</v>
      </c>
      <c r="Q28" s="166">
        <v>1014.7146589089004</v>
      </c>
      <c r="R28" s="166">
        <v>1022.9185189089004</v>
      </c>
      <c r="S28" s="166">
        <v>1002.0337489089004</v>
      </c>
      <c r="T28" s="166">
        <v>1004.7153289089005</v>
      </c>
      <c r="U28" s="166">
        <v>994.80038890890046</v>
      </c>
      <c r="V28" s="166">
        <v>958.36953890890038</v>
      </c>
      <c r="W28" s="166">
        <v>895.19101890890045</v>
      </c>
      <c r="X28" s="166">
        <v>851.87466890890039</v>
      </c>
      <c r="Y28" s="166">
        <v>785.01136890890041</v>
      </c>
    </row>
    <row r="29" spans="1:33" ht="15.75" x14ac:dyDescent="0.2">
      <c r="A29" s="165">
        <v>17</v>
      </c>
      <c r="B29" s="166">
        <v>768.77569890890038</v>
      </c>
      <c r="C29" s="166">
        <v>757.44557890890042</v>
      </c>
      <c r="D29" s="166">
        <v>756.27657890890043</v>
      </c>
      <c r="E29" s="166">
        <v>755.87656890890048</v>
      </c>
      <c r="F29" s="166">
        <v>786.05452890890047</v>
      </c>
      <c r="G29" s="166">
        <v>851.45499890890039</v>
      </c>
      <c r="H29" s="166">
        <v>893.05760890890042</v>
      </c>
      <c r="I29" s="166">
        <v>912.81913890890041</v>
      </c>
      <c r="J29" s="166">
        <v>1008.5433089089005</v>
      </c>
      <c r="K29" s="166">
        <v>1000.3602289089005</v>
      </c>
      <c r="L29" s="166">
        <v>975.54104890890039</v>
      </c>
      <c r="M29" s="166">
        <v>982.8088789089004</v>
      </c>
      <c r="N29" s="166">
        <v>973.53150890890038</v>
      </c>
      <c r="O29" s="166">
        <v>935.37960890890042</v>
      </c>
      <c r="P29" s="166">
        <v>972.54234890890041</v>
      </c>
      <c r="Q29" s="166">
        <v>1023.2784089089005</v>
      </c>
      <c r="R29" s="166">
        <v>1027.4424789089005</v>
      </c>
      <c r="S29" s="166">
        <v>1004.3266689089004</v>
      </c>
      <c r="T29" s="166">
        <v>1000.0461089089005</v>
      </c>
      <c r="U29" s="166">
        <v>985.38018890890044</v>
      </c>
      <c r="V29" s="166">
        <v>911.71118890890045</v>
      </c>
      <c r="W29" s="166">
        <v>877.85110890890041</v>
      </c>
      <c r="X29" s="166">
        <v>857.25899890890048</v>
      </c>
      <c r="Y29" s="166">
        <v>786.65785890890038</v>
      </c>
      <c r="AG29" s="167"/>
    </row>
    <row r="30" spans="1:33" ht="15.75" x14ac:dyDescent="0.2">
      <c r="A30" s="165">
        <v>18</v>
      </c>
      <c r="B30" s="166">
        <v>787.93332890890042</v>
      </c>
      <c r="C30" s="166">
        <v>782.19753890890047</v>
      </c>
      <c r="D30" s="166">
        <v>758.14797890890043</v>
      </c>
      <c r="E30" s="166">
        <v>760.41677890890048</v>
      </c>
      <c r="F30" s="166">
        <v>777.44879890890047</v>
      </c>
      <c r="G30" s="166">
        <v>815.57502890890044</v>
      </c>
      <c r="H30" s="166">
        <v>869.64932890890043</v>
      </c>
      <c r="I30" s="166">
        <v>889.44998890890042</v>
      </c>
      <c r="J30" s="166">
        <v>876.4303189089004</v>
      </c>
      <c r="K30" s="166">
        <v>958.93788890890039</v>
      </c>
      <c r="L30" s="166">
        <v>978.68988890890046</v>
      </c>
      <c r="M30" s="166">
        <v>913.51192890890047</v>
      </c>
      <c r="N30" s="166">
        <v>883.47557890890039</v>
      </c>
      <c r="O30" s="166">
        <v>881.63256890890045</v>
      </c>
      <c r="P30" s="166">
        <v>914.89180890890043</v>
      </c>
      <c r="Q30" s="166">
        <v>1080.5234389089005</v>
      </c>
      <c r="R30" s="166">
        <v>1084.8638589089005</v>
      </c>
      <c r="S30" s="166">
        <v>1111.2104589089004</v>
      </c>
      <c r="T30" s="166">
        <v>1098.8412389089003</v>
      </c>
      <c r="U30" s="166">
        <v>1084.9568389089004</v>
      </c>
      <c r="V30" s="166">
        <v>1067.9203189089005</v>
      </c>
      <c r="W30" s="166">
        <v>957.38503890890047</v>
      </c>
      <c r="X30" s="166">
        <v>915.71250890890042</v>
      </c>
      <c r="Y30" s="166">
        <v>850.96311890890047</v>
      </c>
    </row>
    <row r="31" spans="1:33" ht="15.75" x14ac:dyDescent="0.2">
      <c r="A31" s="165">
        <v>19</v>
      </c>
      <c r="B31" s="166">
        <v>904.15064890890039</v>
      </c>
      <c r="C31" s="166">
        <v>841.50526890890046</v>
      </c>
      <c r="D31" s="166">
        <v>763.35322890890041</v>
      </c>
      <c r="E31" s="166">
        <v>762.98808890890041</v>
      </c>
      <c r="F31" s="166">
        <v>768.14621890890044</v>
      </c>
      <c r="G31" s="166">
        <v>839.15321890890039</v>
      </c>
      <c r="H31" s="166">
        <v>874.15184890890043</v>
      </c>
      <c r="I31" s="166">
        <v>896.59007890890041</v>
      </c>
      <c r="J31" s="166">
        <v>939.1804089089004</v>
      </c>
      <c r="K31" s="166">
        <v>973.11316890890043</v>
      </c>
      <c r="L31" s="166">
        <v>962.00546890890041</v>
      </c>
      <c r="M31" s="166">
        <v>941.29550890890039</v>
      </c>
      <c r="N31" s="166">
        <v>938.25630890890045</v>
      </c>
      <c r="O31" s="166">
        <v>936.0713489089004</v>
      </c>
      <c r="P31" s="166">
        <v>951.5658589089004</v>
      </c>
      <c r="Q31" s="166">
        <v>1083.1032889089004</v>
      </c>
      <c r="R31" s="166">
        <v>1102.3272889089005</v>
      </c>
      <c r="S31" s="166">
        <v>1113.6381189089004</v>
      </c>
      <c r="T31" s="166">
        <v>1072.7979089089004</v>
      </c>
      <c r="U31" s="166">
        <v>1058.3095889089004</v>
      </c>
      <c r="V31" s="166">
        <v>1025.4231989089005</v>
      </c>
      <c r="W31" s="166">
        <v>896.78503890890045</v>
      </c>
      <c r="X31" s="166">
        <v>880.27288890890043</v>
      </c>
      <c r="Y31" s="166">
        <v>837.70442890890047</v>
      </c>
    </row>
    <row r="32" spans="1:33" ht="15.75" x14ac:dyDescent="0.2">
      <c r="A32" s="165">
        <v>20</v>
      </c>
      <c r="B32" s="166">
        <v>794.70147890890041</v>
      </c>
      <c r="C32" s="166">
        <v>791.19903890890043</v>
      </c>
      <c r="D32" s="166">
        <v>774.3706589089004</v>
      </c>
      <c r="E32" s="166">
        <v>790.1787889089004</v>
      </c>
      <c r="F32" s="166">
        <v>831.61891890890047</v>
      </c>
      <c r="G32" s="166">
        <v>925.28350890890044</v>
      </c>
      <c r="H32" s="166">
        <v>972.53289890890039</v>
      </c>
      <c r="I32" s="166">
        <v>1055.9298989089004</v>
      </c>
      <c r="J32" s="166">
        <v>1121.6287889089003</v>
      </c>
      <c r="K32" s="166">
        <v>1112.7740689089005</v>
      </c>
      <c r="L32" s="166">
        <v>1084.7222089089005</v>
      </c>
      <c r="M32" s="166">
        <v>1069.1731489089004</v>
      </c>
      <c r="N32" s="166">
        <v>1058.0045789089004</v>
      </c>
      <c r="O32" s="166">
        <v>1053.3250489089005</v>
      </c>
      <c r="P32" s="166">
        <v>1063.9283889089004</v>
      </c>
      <c r="Q32" s="166">
        <v>1102.8053489089004</v>
      </c>
      <c r="R32" s="166">
        <v>1103.4084689089004</v>
      </c>
      <c r="S32" s="166">
        <v>1090.9554889089004</v>
      </c>
      <c r="T32" s="166">
        <v>1087.0215589089005</v>
      </c>
      <c r="U32" s="166">
        <v>1068.6078489089005</v>
      </c>
      <c r="V32" s="166">
        <v>1026.9498689089005</v>
      </c>
      <c r="W32" s="166">
        <v>912.36234890890046</v>
      </c>
      <c r="X32" s="166">
        <v>895.12444890890049</v>
      </c>
      <c r="Y32" s="166">
        <v>859.6242589089004</v>
      </c>
    </row>
    <row r="33" spans="1:25" ht="15.75" x14ac:dyDescent="0.2">
      <c r="A33" s="165">
        <v>21</v>
      </c>
      <c r="B33" s="166">
        <v>797.56811890890049</v>
      </c>
      <c r="C33" s="166">
        <v>792.70346890890039</v>
      </c>
      <c r="D33" s="166">
        <v>783.8004589089004</v>
      </c>
      <c r="E33" s="166">
        <v>784.15079890890047</v>
      </c>
      <c r="F33" s="166">
        <v>800.89097890890048</v>
      </c>
      <c r="G33" s="166">
        <v>869.10583890890041</v>
      </c>
      <c r="H33" s="166">
        <v>894.46213890890044</v>
      </c>
      <c r="I33" s="166">
        <v>995.53621890890042</v>
      </c>
      <c r="J33" s="166">
        <v>1008.3644789089004</v>
      </c>
      <c r="K33" s="166">
        <v>882.29305890890043</v>
      </c>
      <c r="L33" s="166">
        <v>857.41314890890044</v>
      </c>
      <c r="M33" s="166">
        <v>831.49607890890047</v>
      </c>
      <c r="N33" s="166">
        <v>822.4681889089004</v>
      </c>
      <c r="O33" s="166">
        <v>811.89309890890047</v>
      </c>
      <c r="P33" s="166">
        <v>793.06325890890048</v>
      </c>
      <c r="Q33" s="166">
        <v>819.80032890890038</v>
      </c>
      <c r="R33" s="166">
        <v>875.29085890890042</v>
      </c>
      <c r="S33" s="166">
        <v>866.02479890890038</v>
      </c>
      <c r="T33" s="166">
        <v>830.04127890890038</v>
      </c>
      <c r="U33" s="166">
        <v>813.68501890890047</v>
      </c>
      <c r="V33" s="166">
        <v>808.24484890890039</v>
      </c>
      <c r="W33" s="166">
        <v>804.56843890890048</v>
      </c>
      <c r="X33" s="166">
        <v>779.68552890890044</v>
      </c>
      <c r="Y33" s="166">
        <v>782.84229890890049</v>
      </c>
    </row>
    <row r="34" spans="1:25" ht="15.75" x14ac:dyDescent="0.2">
      <c r="A34" s="165">
        <v>22</v>
      </c>
      <c r="B34" s="166">
        <v>759.33598890890039</v>
      </c>
      <c r="C34" s="166">
        <v>757.13616890890046</v>
      </c>
      <c r="D34" s="166">
        <v>756.16308890890048</v>
      </c>
      <c r="E34" s="166">
        <v>757.37782890890048</v>
      </c>
      <c r="F34" s="166">
        <v>767.28073890890039</v>
      </c>
      <c r="G34" s="166">
        <v>810.32915890890047</v>
      </c>
      <c r="H34" s="166">
        <v>818.81068890890049</v>
      </c>
      <c r="I34" s="166">
        <v>903.81438890890047</v>
      </c>
      <c r="J34" s="166">
        <v>892.96477890890048</v>
      </c>
      <c r="K34" s="166">
        <v>956.21415890890046</v>
      </c>
      <c r="L34" s="166">
        <v>948.64101890890038</v>
      </c>
      <c r="M34" s="166">
        <v>939.45394890890043</v>
      </c>
      <c r="N34" s="166">
        <v>929.85716890890046</v>
      </c>
      <c r="O34" s="166">
        <v>909.07057890890042</v>
      </c>
      <c r="P34" s="166">
        <v>918.08792890890038</v>
      </c>
      <c r="Q34" s="166">
        <v>955.79462890890045</v>
      </c>
      <c r="R34" s="166">
        <v>960.96087890890044</v>
      </c>
      <c r="S34" s="166">
        <v>961.93400890890041</v>
      </c>
      <c r="T34" s="166">
        <v>954.13331890890038</v>
      </c>
      <c r="U34" s="166">
        <v>949.67044890890043</v>
      </c>
      <c r="V34" s="166">
        <v>906.61923890890046</v>
      </c>
      <c r="W34" s="166">
        <v>827.91391890890043</v>
      </c>
      <c r="X34" s="166">
        <v>812.76916890890038</v>
      </c>
      <c r="Y34" s="166">
        <v>811.10899890890039</v>
      </c>
    </row>
    <row r="35" spans="1:25" ht="15.75" x14ac:dyDescent="0.2">
      <c r="A35" s="165">
        <v>23</v>
      </c>
      <c r="B35" s="166">
        <v>860.19840890890043</v>
      </c>
      <c r="C35" s="166">
        <v>820.63160890890049</v>
      </c>
      <c r="D35" s="166">
        <v>811.00231890890041</v>
      </c>
      <c r="E35" s="166">
        <v>809.70625890890039</v>
      </c>
      <c r="F35" s="166">
        <v>819.90848890890038</v>
      </c>
      <c r="G35" s="166">
        <v>874.0695489089004</v>
      </c>
      <c r="H35" s="166">
        <v>898.56294890890047</v>
      </c>
      <c r="I35" s="166">
        <v>916.09789890890045</v>
      </c>
      <c r="J35" s="166">
        <v>968.81023890890049</v>
      </c>
      <c r="K35" s="166">
        <v>1053.2753589089004</v>
      </c>
      <c r="L35" s="166">
        <v>1047.3102889089005</v>
      </c>
      <c r="M35" s="166">
        <v>1037.8773089089004</v>
      </c>
      <c r="N35" s="166">
        <v>1028.6255989089004</v>
      </c>
      <c r="O35" s="166">
        <v>1016.8283989089005</v>
      </c>
      <c r="P35" s="166">
        <v>1029.7637989089005</v>
      </c>
      <c r="Q35" s="166">
        <v>1049.9636589089005</v>
      </c>
      <c r="R35" s="166">
        <v>1073.9836789089004</v>
      </c>
      <c r="S35" s="166">
        <v>1073.6767789089004</v>
      </c>
      <c r="T35" s="166">
        <v>1070.4396189089005</v>
      </c>
      <c r="U35" s="166">
        <v>1051.2113489089004</v>
      </c>
      <c r="V35" s="166">
        <v>1027.6831789089006</v>
      </c>
      <c r="W35" s="166">
        <v>990.74070890890039</v>
      </c>
      <c r="X35" s="166">
        <v>942.46570890890041</v>
      </c>
      <c r="Y35" s="166">
        <v>869.7305289089004</v>
      </c>
    </row>
    <row r="36" spans="1:25" ht="15.75" x14ac:dyDescent="0.2">
      <c r="A36" s="165">
        <v>24</v>
      </c>
      <c r="B36" s="166">
        <v>817.49424890890043</v>
      </c>
      <c r="C36" s="166">
        <v>796.95352890890047</v>
      </c>
      <c r="D36" s="166">
        <v>795.24370890890043</v>
      </c>
      <c r="E36" s="166">
        <v>794.92747890890041</v>
      </c>
      <c r="F36" s="166">
        <v>790.87631890890043</v>
      </c>
      <c r="G36" s="166">
        <v>811.21753890890045</v>
      </c>
      <c r="H36" s="166">
        <v>838.93274890890041</v>
      </c>
      <c r="I36" s="166">
        <v>867.62394890890039</v>
      </c>
      <c r="J36" s="166">
        <v>914.07060890890045</v>
      </c>
      <c r="K36" s="166">
        <v>982.58261890890049</v>
      </c>
      <c r="L36" s="166">
        <v>974.44816890890047</v>
      </c>
      <c r="M36" s="166">
        <v>968.12459890890045</v>
      </c>
      <c r="N36" s="166">
        <v>956.89216890890043</v>
      </c>
      <c r="O36" s="166">
        <v>920.0505489089004</v>
      </c>
      <c r="P36" s="166">
        <v>959.86939890890039</v>
      </c>
      <c r="Q36" s="166">
        <v>978.11753890890043</v>
      </c>
      <c r="R36" s="166">
        <v>999.13981890890045</v>
      </c>
      <c r="S36" s="166">
        <v>1004.0136289089004</v>
      </c>
      <c r="T36" s="166">
        <v>1002.9227589089004</v>
      </c>
      <c r="U36" s="166">
        <v>973.70370890890047</v>
      </c>
      <c r="V36" s="166">
        <v>945.03465890890038</v>
      </c>
      <c r="W36" s="166">
        <v>850.02153890890042</v>
      </c>
      <c r="X36" s="166">
        <v>823.22303890890043</v>
      </c>
      <c r="Y36" s="166">
        <v>791.30314890890043</v>
      </c>
    </row>
    <row r="37" spans="1:25" ht="15.75" x14ac:dyDescent="0.2">
      <c r="A37" s="165">
        <v>25</v>
      </c>
      <c r="B37" s="166">
        <v>849.6240789089004</v>
      </c>
      <c r="C37" s="166">
        <v>795.7569589089004</v>
      </c>
      <c r="D37" s="166">
        <v>789.66781890890047</v>
      </c>
      <c r="E37" s="166">
        <v>789.18282890890043</v>
      </c>
      <c r="F37" s="166">
        <v>794.11943890890041</v>
      </c>
      <c r="G37" s="166">
        <v>806.73815890890046</v>
      </c>
      <c r="H37" s="166">
        <v>852.52445890890044</v>
      </c>
      <c r="I37" s="166">
        <v>863.89204890890039</v>
      </c>
      <c r="J37" s="166">
        <v>952.87466890890039</v>
      </c>
      <c r="K37" s="166">
        <v>971.81126890890039</v>
      </c>
      <c r="L37" s="166">
        <v>965.5509989089004</v>
      </c>
      <c r="M37" s="166">
        <v>949.1259689089004</v>
      </c>
      <c r="N37" s="166">
        <v>936.7648389089004</v>
      </c>
      <c r="O37" s="166">
        <v>912.74608890890045</v>
      </c>
      <c r="P37" s="166">
        <v>946.20077890890047</v>
      </c>
      <c r="Q37" s="166">
        <v>968.78432890890042</v>
      </c>
      <c r="R37" s="166">
        <v>990.60366890890043</v>
      </c>
      <c r="S37" s="166">
        <v>996.1682089089004</v>
      </c>
      <c r="T37" s="166">
        <v>993.86840890890039</v>
      </c>
      <c r="U37" s="166">
        <v>978.24423890890046</v>
      </c>
      <c r="V37" s="166">
        <v>955.89134890890045</v>
      </c>
      <c r="W37" s="166">
        <v>856.45912890890042</v>
      </c>
      <c r="X37" s="166">
        <v>830.14767890890039</v>
      </c>
      <c r="Y37" s="166">
        <v>811.3172089089004</v>
      </c>
    </row>
    <row r="38" spans="1:25" ht="15.75" x14ac:dyDescent="0.2">
      <c r="A38" s="165">
        <v>26</v>
      </c>
      <c r="B38" s="166">
        <v>801.89887890890043</v>
      </c>
      <c r="C38" s="166">
        <v>773.12621890890046</v>
      </c>
      <c r="D38" s="166">
        <v>747.93190890890048</v>
      </c>
      <c r="E38" s="166">
        <v>747.63469890890042</v>
      </c>
      <c r="F38" s="166">
        <v>756.37079890890038</v>
      </c>
      <c r="G38" s="166">
        <v>765.20028890890046</v>
      </c>
      <c r="H38" s="166">
        <v>787.07357890890046</v>
      </c>
      <c r="I38" s="166">
        <v>801.19907890890045</v>
      </c>
      <c r="J38" s="166">
        <v>837.27948890890048</v>
      </c>
      <c r="K38" s="166">
        <v>916.68093890890043</v>
      </c>
      <c r="L38" s="166">
        <v>875.05732890890044</v>
      </c>
      <c r="M38" s="166">
        <v>850.0062389089004</v>
      </c>
      <c r="N38" s="166">
        <v>833.85147890890039</v>
      </c>
      <c r="O38" s="166">
        <v>814.71750890890041</v>
      </c>
      <c r="P38" s="166">
        <v>906.3038789089004</v>
      </c>
      <c r="Q38" s="166">
        <v>984.71280890890046</v>
      </c>
      <c r="R38" s="166">
        <v>1012.6219489089004</v>
      </c>
      <c r="S38" s="166">
        <v>1012.6218589089004</v>
      </c>
      <c r="T38" s="166">
        <v>1010.3855489089004</v>
      </c>
      <c r="U38" s="166">
        <v>1001.7163089089005</v>
      </c>
      <c r="V38" s="166">
        <v>973.27401890890042</v>
      </c>
      <c r="W38" s="166">
        <v>874.35058890890048</v>
      </c>
      <c r="X38" s="166">
        <v>836.28450890890042</v>
      </c>
      <c r="Y38" s="166">
        <v>825.04043890890046</v>
      </c>
    </row>
    <row r="39" spans="1:25" ht="15.75" x14ac:dyDescent="0.2">
      <c r="A39" s="165">
        <v>27</v>
      </c>
      <c r="B39" s="166">
        <v>785.00862890890039</v>
      </c>
      <c r="C39" s="166">
        <v>769.87973890890044</v>
      </c>
      <c r="D39" s="166">
        <v>749.71523890890046</v>
      </c>
      <c r="E39" s="166">
        <v>749.76493890890049</v>
      </c>
      <c r="F39" s="166">
        <v>793.51408890890048</v>
      </c>
      <c r="G39" s="166">
        <v>811.95263890890044</v>
      </c>
      <c r="H39" s="166">
        <v>892.33403890890042</v>
      </c>
      <c r="I39" s="166">
        <v>1028.5451289089006</v>
      </c>
      <c r="J39" s="166">
        <v>1032.4960289089004</v>
      </c>
      <c r="K39" s="166">
        <v>1017.9760089089004</v>
      </c>
      <c r="L39" s="166">
        <v>1038.2511489089004</v>
      </c>
      <c r="M39" s="166">
        <v>1046.0749989089004</v>
      </c>
      <c r="N39" s="166">
        <v>1035.9515289089004</v>
      </c>
      <c r="O39" s="166">
        <v>1042.6638189089003</v>
      </c>
      <c r="P39" s="166">
        <v>1048.2291489089005</v>
      </c>
      <c r="Q39" s="166">
        <v>1057.6696289089004</v>
      </c>
      <c r="R39" s="166">
        <v>1054.1081489089004</v>
      </c>
      <c r="S39" s="166">
        <v>1055.5374689089003</v>
      </c>
      <c r="T39" s="166">
        <v>1045.0776089089004</v>
      </c>
      <c r="U39" s="166">
        <v>1026.9275389089005</v>
      </c>
      <c r="V39" s="166">
        <v>995.14264890890047</v>
      </c>
      <c r="W39" s="166">
        <v>946.84425890890043</v>
      </c>
      <c r="X39" s="166">
        <v>846.90769890890044</v>
      </c>
      <c r="Y39" s="166">
        <v>802.14547890890049</v>
      </c>
    </row>
    <row r="40" spans="1:25" ht="15.75" x14ac:dyDescent="0.2">
      <c r="A40" s="165">
        <v>28</v>
      </c>
      <c r="B40" s="166">
        <v>802.20354890890042</v>
      </c>
      <c r="C40" s="166">
        <v>792.87829890890043</v>
      </c>
      <c r="D40" s="166">
        <v>786.28998890890045</v>
      </c>
      <c r="E40" s="166">
        <v>785.89020890890038</v>
      </c>
      <c r="F40" s="166">
        <v>806.91172890890039</v>
      </c>
      <c r="G40" s="166">
        <v>838.95104890890047</v>
      </c>
      <c r="H40" s="166">
        <v>928.56198890890039</v>
      </c>
      <c r="I40" s="166">
        <v>1009.2676089089005</v>
      </c>
      <c r="J40" s="166">
        <v>1000.7805089089004</v>
      </c>
      <c r="K40" s="166">
        <v>1003.8249389089004</v>
      </c>
      <c r="L40" s="166">
        <v>998.46063890890048</v>
      </c>
      <c r="M40" s="166">
        <v>998.02838890890041</v>
      </c>
      <c r="N40" s="166">
        <v>986.6306989089004</v>
      </c>
      <c r="O40" s="166">
        <v>989.47539890890039</v>
      </c>
      <c r="P40" s="166">
        <v>991.37780890890042</v>
      </c>
      <c r="Q40" s="166">
        <v>1003.3899689089004</v>
      </c>
      <c r="R40" s="166">
        <v>1008.4614589089005</v>
      </c>
      <c r="S40" s="166">
        <v>991.77524890890038</v>
      </c>
      <c r="T40" s="166">
        <v>1012.0327889089004</v>
      </c>
      <c r="U40" s="166">
        <v>960.45407890890044</v>
      </c>
      <c r="V40" s="166">
        <v>901.87954890890046</v>
      </c>
      <c r="W40" s="166">
        <v>880.21977890890048</v>
      </c>
      <c r="X40" s="166">
        <v>829.31869890890039</v>
      </c>
      <c r="Y40" s="166">
        <v>806.3764189089004</v>
      </c>
    </row>
    <row r="41" spans="1:25" ht="15.75" hidden="1" x14ac:dyDescent="0.2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</row>
    <row r="42" spans="1:25" ht="15.75" hidden="1" x14ac:dyDescent="0.2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</row>
    <row r="43" spans="1:25" ht="15" hidden="1" customHeight="1" x14ac:dyDescent="0.2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</row>
    <row r="44" spans="1:25" ht="9.75" customHeight="1" x14ac:dyDescent="0.2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</row>
    <row r="45" spans="1:25" ht="15.75" x14ac:dyDescent="0.25">
      <c r="A45" s="324" t="s">
        <v>76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5">
        <v>489.148777</v>
      </c>
      <c r="O45" s="325"/>
      <c r="P45" s="158"/>
      <c r="Q45" s="158"/>
      <c r="R45" s="158"/>
      <c r="S45" s="158"/>
      <c r="T45" s="158"/>
      <c r="U45" s="158"/>
      <c r="V45" s="158"/>
      <c r="W45" s="158"/>
      <c r="X45" s="158"/>
      <c r="Y45" s="158"/>
    </row>
    <row r="46" spans="1:25" ht="15.75" x14ac:dyDescent="0.25">
      <c r="A46" s="15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5" ht="15.75" customHeight="1" x14ac:dyDescent="0.25">
      <c r="A47" s="310"/>
      <c r="B47" s="311"/>
      <c r="C47" s="311"/>
      <c r="D47" s="311"/>
      <c r="E47" s="311"/>
      <c r="F47" s="311"/>
      <c r="G47" s="311"/>
      <c r="H47" s="311"/>
      <c r="I47" s="311"/>
      <c r="J47" s="312"/>
      <c r="K47" s="316" t="s">
        <v>10</v>
      </c>
      <c r="L47" s="316"/>
      <c r="M47" s="316"/>
      <c r="N47" s="316"/>
      <c r="O47" s="158"/>
      <c r="P47" s="158"/>
      <c r="Q47" s="158"/>
      <c r="R47" s="158"/>
      <c r="S47" s="158"/>
      <c r="T47" s="158"/>
      <c r="U47" s="178"/>
      <c r="V47" s="178"/>
      <c r="W47" s="178"/>
      <c r="X47" s="178"/>
      <c r="Y47" s="178"/>
    </row>
    <row r="48" spans="1:25" ht="15.75" x14ac:dyDescent="0.25">
      <c r="A48" s="313"/>
      <c r="B48" s="314"/>
      <c r="C48" s="314"/>
      <c r="D48" s="314"/>
      <c r="E48" s="314"/>
      <c r="F48" s="314"/>
      <c r="G48" s="314"/>
      <c r="H48" s="314"/>
      <c r="I48" s="314"/>
      <c r="J48" s="315"/>
      <c r="K48" s="317" t="s">
        <v>54</v>
      </c>
      <c r="L48" s="317"/>
      <c r="M48" s="317" t="s">
        <v>12</v>
      </c>
      <c r="N48" s="317"/>
      <c r="O48" s="158"/>
      <c r="P48" s="158"/>
      <c r="Q48" s="158"/>
      <c r="R48" s="178"/>
      <c r="S48" s="178"/>
      <c r="T48" s="178"/>
      <c r="U48" s="178"/>
      <c r="V48" s="178"/>
      <c r="W48" s="178"/>
      <c r="X48" s="178"/>
      <c r="Y48" s="178"/>
    </row>
    <row r="49" spans="1:25" ht="15.75" x14ac:dyDescent="0.25">
      <c r="A49" s="304" t="s">
        <v>77</v>
      </c>
      <c r="B49" s="305"/>
      <c r="C49" s="305"/>
      <c r="D49" s="305"/>
      <c r="E49" s="305"/>
      <c r="F49" s="305"/>
      <c r="G49" s="305"/>
      <c r="H49" s="305"/>
      <c r="I49" s="305"/>
      <c r="J49" s="306"/>
      <c r="K49" s="307">
        <v>1913.14</v>
      </c>
      <c r="L49" s="307"/>
      <c r="M49" s="308">
        <v>2077.1600000000003</v>
      </c>
      <c r="N49" s="309"/>
      <c r="O49" s="158"/>
      <c r="P49" s="158"/>
      <c r="Q49" s="158"/>
      <c r="R49" s="178"/>
      <c r="S49" s="178"/>
      <c r="T49" s="178"/>
      <c r="U49" s="178"/>
      <c r="V49" s="178"/>
      <c r="W49" s="178"/>
      <c r="X49" s="178"/>
      <c r="Y49" s="178"/>
    </row>
    <row r="50" spans="1:25" ht="50.25" customHeight="1" x14ac:dyDescent="0.25">
      <c r="A50" s="304" t="s">
        <v>69</v>
      </c>
      <c r="B50" s="305"/>
      <c r="C50" s="305"/>
      <c r="D50" s="305"/>
      <c r="E50" s="305"/>
      <c r="F50" s="305"/>
      <c r="G50" s="305"/>
      <c r="H50" s="305"/>
      <c r="I50" s="305"/>
      <c r="J50" s="306"/>
      <c r="K50" s="307">
        <v>27.661999999999999</v>
      </c>
      <c r="L50" s="307"/>
      <c r="M50" s="307">
        <v>27.661999999999999</v>
      </c>
      <c r="N50" s="307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</row>
    <row r="51" spans="1:25" ht="15" x14ac:dyDescent="0.25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</row>
  </sheetData>
  <mergeCells count="21"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  <mergeCell ref="A49:J49"/>
    <mergeCell ref="K49:L49"/>
    <mergeCell ref="M49:N49"/>
    <mergeCell ref="A50:J50"/>
    <mergeCell ref="K50:L50"/>
    <mergeCell ref="M50:N50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2017-03-10T10:16:44Z</dcterms:created>
  <dcterms:modified xsi:type="dcterms:W3CDTF">2017-03-24T03:24:22Z</dcterms:modified>
</cp:coreProperties>
</file>