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 activeTab="2"/>
  </bookViews>
  <sheets>
    <sheet name="1 ЦК" sheetId="1" r:id="rId1"/>
    <sheet name="3 ЦК" sheetId="2" r:id="rId2"/>
    <sheet name="5 ЦК" sheetId="3" r:id="rId3"/>
  </sheets>
  <externalReferences>
    <externalReference r:id="rId4"/>
    <externalReference r:id="rId5"/>
    <externalReference r:id="rId6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ЦК'!$A$1:$F$73</definedName>
    <definedName name="_xlnm.Print_Area" localSheetId="1">'3 ЦК'!$A$1:$D$79</definedName>
    <definedName name="_xlnm.Print_Area" localSheetId="2">'5 ЦК'!$A$1:$G$64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5" i="2" l="1"/>
  <c r="A5" i="1"/>
  <c r="D27" i="3" l="1"/>
  <c r="D26" i="3"/>
  <c r="G25" i="3"/>
  <c r="F25" i="3"/>
  <c r="E25" i="3"/>
  <c r="D25" i="3"/>
  <c r="G13" i="3"/>
  <c r="F13" i="3"/>
  <c r="E13" i="3"/>
  <c r="D13" i="3"/>
  <c r="E11" i="3"/>
  <c r="D11" i="3"/>
  <c r="D12" i="3" s="1"/>
  <c r="E12" i="3" s="1"/>
  <c r="I3" i="3"/>
  <c r="I2" i="3"/>
  <c r="D38" i="2"/>
  <c r="D36" i="2"/>
  <c r="D29" i="2"/>
  <c r="D22" i="2"/>
  <c r="D20" i="2"/>
  <c r="D13" i="2"/>
  <c r="H3" i="2"/>
  <c r="H2" i="2"/>
  <c r="D41" i="1"/>
  <c r="D39" i="2" s="1"/>
  <c r="E40" i="1"/>
  <c r="D40" i="1"/>
  <c r="E31" i="1"/>
  <c r="D31" i="1"/>
  <c r="D23" i="1"/>
  <c r="D23" i="2" s="1"/>
  <c r="F22" i="1"/>
  <c r="E22" i="1"/>
  <c r="D22" i="1"/>
  <c r="D21" i="1"/>
  <c r="D21" i="2" s="1"/>
  <c r="F20" i="1"/>
  <c r="E38" i="1" s="1"/>
  <c r="E20" i="1"/>
  <c r="D20" i="1"/>
  <c r="F13" i="1"/>
  <c r="E13" i="1"/>
  <c r="D13" i="1"/>
  <c r="D19" i="1" l="1"/>
  <c r="D15" i="1" s="1"/>
  <c r="E19" i="1"/>
  <c r="E15" i="1" s="1"/>
  <c r="E14" i="1" s="1"/>
  <c r="D19" i="2"/>
  <c r="D15" i="2" s="1"/>
  <c r="D14" i="2" s="1"/>
  <c r="D14" i="1"/>
  <c r="E37" i="1"/>
  <c r="E33" i="1" s="1"/>
  <c r="E32" i="1" s="1"/>
  <c r="D38" i="1"/>
  <c r="F19" i="1"/>
  <c r="F15" i="1" s="1"/>
  <c r="F14" i="1" s="1"/>
  <c r="F11" i="3"/>
  <c r="F21" i="3"/>
  <c r="F15" i="3" s="1"/>
  <c r="F14" i="3" s="1"/>
  <c r="D39" i="1"/>
  <c r="D37" i="2" s="1"/>
  <c r="D35" i="2" s="1"/>
  <c r="D31" i="2" s="1"/>
  <c r="D30" i="2" s="1"/>
  <c r="G14" i="1" l="1"/>
  <c r="D14" i="3"/>
  <c r="D15" i="3" s="1"/>
  <c r="D21" i="3" s="1"/>
  <c r="G14" i="3"/>
  <c r="G15" i="3" s="1"/>
  <c r="G21" i="3" s="1"/>
  <c r="E14" i="3"/>
  <c r="E15" i="3" s="1"/>
  <c r="E21" i="3" s="1"/>
  <c r="D37" i="1"/>
  <c r="D33" i="1" s="1"/>
  <c r="D32" i="1" s="1"/>
  <c r="G32" i="1" s="1"/>
  <c r="G11" i="3"/>
  <c r="G12" i="3" s="1"/>
  <c r="F12" i="3"/>
</calcChain>
</file>

<file path=xl/sharedStrings.xml><?xml version="1.0" encoding="utf-8"?>
<sst xmlns="http://schemas.openxmlformats.org/spreadsheetml/2006/main" count="207" uniqueCount="62">
  <si>
    <t>Нерегулируемые цены на электрическую энергию (мощность),</t>
  </si>
  <si>
    <t>на территории Тюменской области, ХМАО и ЯНАО в марте 2017 года (прогноз)</t>
  </si>
  <si>
    <t>поставляемую ООО "Сургутэнергосбыт"</t>
  </si>
  <si>
    <t xml:space="preserve">на территории Тюменской области, ХМАО и ЯНАО в феврале 2017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</si>
  <si>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</si>
  <si>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</si>
  <si>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</si>
  <si>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</si>
  <si>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</si>
  <si>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</si>
  <si>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</si>
  <si>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</si>
  <si>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</si>
  <si>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</si>
  <si>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</si>
  <si>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</si>
  <si>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</si>
  <si>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</si>
  <si>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</si>
  <si>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</si>
  <si>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</si>
  <si>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</si>
  <si>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</si>
  <si>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</si>
  <si>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</si>
  <si>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</si>
  <si>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</si>
  <si>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</si>
  <si>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</si>
  <si>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</si>
  <si>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</si>
  <si>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</si>
  <si>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</si>
  <si>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</si>
  <si>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Начальник</t>
  </si>
  <si>
    <t>планово-экономического отдела</t>
  </si>
  <si>
    <t>О.Ю. Стрельцова</t>
  </si>
  <si>
    <t>Рубан Е.Н.</t>
  </si>
  <si>
    <t>42 63 82</t>
  </si>
  <si>
    <t>2. Третья ценовая категория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</si>
  <si>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</si>
  <si>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</si>
  <si>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</si>
  <si>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</si>
  <si>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</si>
  <si>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</si>
  <si>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</si>
  <si>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</si>
  <si>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</si>
  <si>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</si>
  <si>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</si>
  <si>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</si>
  <si>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</si>
  <si>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</si>
  <si>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</si>
  <si>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</si>
  <si>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</si>
  <si>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</si>
  <si>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</si>
  <si>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 95 от 28.12.2016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</si>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</sst>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5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2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4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3" applyNumberFormat="0" applyAlignment="0" applyProtection="0"/>
    <xf numFmtId="0" fontId="27" fillId="25" borderId="74" applyNumberFormat="0" applyAlignment="0" applyProtection="0"/>
    <xf numFmtId="0" fontId="28" fillId="25" borderId="73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5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6" applyNumberFormat="0" applyFont="0" applyAlignment="0" applyProtection="0"/>
    <xf numFmtId="0" fontId="34" fillId="0" borderId="0"/>
    <xf numFmtId="0" fontId="35" fillId="0" borderId="77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8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6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6" applyNumberFormat="0" applyFont="0" applyAlignment="0" applyProtection="0"/>
    <xf numFmtId="0" fontId="34" fillId="0" borderId="0"/>
    <xf numFmtId="0" fontId="34" fillId="0" borderId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7" applyNumberFormat="0" applyFill="0" applyAlignment="0" applyProtection="0"/>
    <xf numFmtId="0" fontId="4" fillId="0" borderId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1" fillId="0" borderId="79" applyNumberFormat="0" applyFill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2" applyNumberFormat="0" applyFill="0" applyAlignment="0" applyProtection="0"/>
    <xf numFmtId="0" fontId="40" fillId="27" borderId="78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6" applyNumberFormat="0" applyFont="0" applyAlignment="0" applyProtection="0"/>
    <xf numFmtId="0" fontId="6" fillId="26" borderId="76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2" applyNumberFormat="0" applyFill="0" applyAlignment="0" applyProtection="0"/>
    <xf numFmtId="0" fontId="22" fillId="21" borderId="0" applyNumberFormat="0" applyBorder="0" applyAlignment="0" applyProtection="0"/>
    <xf numFmtId="0" fontId="18" fillId="0" borderId="72" applyNumberFormat="0" applyFill="0" applyAlignment="0" applyProtection="0"/>
    <xf numFmtId="0" fontId="27" fillId="25" borderId="74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6" fillId="0" borderId="0"/>
    <xf numFmtId="0" fontId="6" fillId="26" borderId="76" applyNumberFormat="0" applyFont="0" applyAlignment="0" applyProtection="0"/>
    <xf numFmtId="0" fontId="43" fillId="0" borderId="81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40" fillId="27" borderId="78" applyNumberFormat="0" applyAlignment="0" applyProtection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37" fillId="27" borderId="78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48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167" fontId="10" fillId="2" borderId="9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167" fontId="10" fillId="2" borderId="9" xfId="0" applyNumberFormat="1" applyFont="1" applyFill="1" applyBorder="1" applyAlignment="1">
      <alignment horizontal="center" vertical="center"/>
    </xf>
    <xf numFmtId="167" fontId="10" fillId="2" borderId="37" xfId="0" applyNumberFormat="1" applyFont="1" applyFill="1" applyBorder="1" applyAlignment="1">
      <alignment horizontal="center" vertical="center"/>
    </xf>
    <xf numFmtId="167" fontId="10" fillId="2" borderId="38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</cellXfs>
  <cellStyles count="405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49" xfId="245"/>
    <cellStyle name="Обычный 5" xfId="246"/>
    <cellStyle name="Обычный 5 2" xfId="247"/>
    <cellStyle name="Обычный 5 3" xfId="248"/>
    <cellStyle name="Обычный 51" xfId="249"/>
    <cellStyle name="Обычный 52" xfId="250"/>
    <cellStyle name="Обычный 54" xfId="251"/>
    <cellStyle name="Обычный 6" xfId="252"/>
    <cellStyle name="Обычный 6 2" xfId="253"/>
    <cellStyle name="Обычный 6 3" xfId="254"/>
    <cellStyle name="Обычный 6_Расчет (2)" xfId="255"/>
    <cellStyle name="Обычный 7" xfId="256"/>
    <cellStyle name="Обычный 7 2" xfId="257"/>
    <cellStyle name="Обычный 8" xfId="258"/>
    <cellStyle name="Обычный 8 2" xfId="259"/>
    <cellStyle name="Обычный 8 3" xfId="260"/>
    <cellStyle name="Обычный 8 4" xfId="261"/>
    <cellStyle name="Обычный 9" xfId="262"/>
    <cellStyle name="Обычный 9 2" xfId="263"/>
    <cellStyle name="Плохой 2" xfId="264"/>
    <cellStyle name="Пояснение 2" xfId="265"/>
    <cellStyle name="Примечание 2" xfId="266"/>
    <cellStyle name="Примечание 2 2" xfId="267"/>
    <cellStyle name="Процентный 2" xfId="268"/>
    <cellStyle name="Процентный 3" xfId="269"/>
    <cellStyle name="Процентный 4" xfId="270"/>
    <cellStyle name="Связанная ячейка 2" xfId="271"/>
    <cellStyle name="Стиль 1" xfId="272"/>
    <cellStyle name="Стиль 1 2" xfId="273"/>
    <cellStyle name="Стиль 1 2 2" xfId="274"/>
    <cellStyle name="Стиль 1 3" xfId="275"/>
    <cellStyle name="Стиль 1 4" xfId="276"/>
    <cellStyle name="Стиль 1 4 2" xfId="277"/>
    <cellStyle name="Стиль 1 5" xfId="278"/>
    <cellStyle name="Стиль 10" xfId="279"/>
    <cellStyle name="Стиль 10 2" xfId="280"/>
    <cellStyle name="Стиль 11" xfId="281"/>
    <cellStyle name="Стиль 11 2" xfId="282"/>
    <cellStyle name="Стиль 12" xfId="283"/>
    <cellStyle name="Стиль 12 2" xfId="284"/>
    <cellStyle name="Стиль 13" xfId="285"/>
    <cellStyle name="Стиль 14" xfId="286"/>
    <cellStyle name="Стиль 15" xfId="287"/>
    <cellStyle name="Стиль 16" xfId="288"/>
    <cellStyle name="Стиль 17" xfId="289"/>
    <cellStyle name="Стиль 18" xfId="290"/>
    <cellStyle name="Стиль 2" xfId="291"/>
    <cellStyle name="Стиль 2 2" xfId="292"/>
    <cellStyle name="Стиль 3" xfId="293"/>
    <cellStyle name="Стиль 3 2" xfId="294"/>
    <cellStyle name="Стиль 4" xfId="295"/>
    <cellStyle name="Стиль 4 2" xfId="296"/>
    <cellStyle name="Стиль 5" xfId="297"/>
    <cellStyle name="Стиль 5 2" xfId="298"/>
    <cellStyle name="Стиль 6" xfId="299"/>
    <cellStyle name="Стиль 6 2" xfId="300"/>
    <cellStyle name="Стиль 7" xfId="301"/>
    <cellStyle name="Стиль 7 2" xfId="302"/>
    <cellStyle name="Стиль 8" xfId="303"/>
    <cellStyle name="Стиль 8 2" xfId="304"/>
    <cellStyle name="Стиль 9" xfId="305"/>
    <cellStyle name="Стиль 9 2" xfId="306"/>
    <cellStyle name="Текст предупреждения 2" xfId="307"/>
    <cellStyle name="Тысячи [0]" xfId="308"/>
    <cellStyle name="Тысячи [0] 2" xfId="309"/>
    <cellStyle name="Тысячи [0]_Di9L0o5j31kGokzdMy2T4e8xw" xfId="310"/>
    <cellStyle name="Тысячи_Di9L0o5j31kGokzdMy2T4e8xw" xfId="311"/>
    <cellStyle name="Финансовый 10" xfId="312"/>
    <cellStyle name="Финансовый 11" xfId="313"/>
    <cellStyle name="Финансовый 12" xfId="314"/>
    <cellStyle name="Финансовый 12 2" xfId="315"/>
    <cellStyle name="Финансовый 13" xfId="316"/>
    <cellStyle name="Финансовый 14" xfId="317"/>
    <cellStyle name="Финансовый 15" xfId="318"/>
    <cellStyle name="Финансовый 16" xfId="319"/>
    <cellStyle name="Финансовый 17" xfId="320"/>
    <cellStyle name="Финансовый 18" xfId="321"/>
    <cellStyle name="Финансовый 19" xfId="322"/>
    <cellStyle name="Финансовый 2" xfId="323"/>
    <cellStyle name="Финансовый 2 2" xfId="324"/>
    <cellStyle name="Финансовый 2 2 2" xfId="2"/>
    <cellStyle name="Финансовый 2 3" xfId="325"/>
    <cellStyle name="Финансовый 2 3 2" xfId="326"/>
    <cellStyle name="Финансовый 2 3 3" xfId="1"/>
    <cellStyle name="Финансовый 2 4" xfId="327"/>
    <cellStyle name="Финансовый 2 5" xfId="328"/>
    <cellStyle name="Финансовый 20" xfId="329"/>
    <cellStyle name="Финансовый 21" xfId="330"/>
    <cellStyle name="Финансовый 22" xfId="331"/>
    <cellStyle name="Финансовый 23" xfId="332"/>
    <cellStyle name="Финансовый 24" xfId="333"/>
    <cellStyle name="Финансовый 25" xfId="334"/>
    <cellStyle name="Финансовый 26" xfId="335"/>
    <cellStyle name="Финансовый 27" xfId="336"/>
    <cellStyle name="Финансовый 28" xfId="337"/>
    <cellStyle name="Финансовый 3" xfId="338"/>
    <cellStyle name="Финансовый 3 2" xfId="339"/>
    <cellStyle name="Финансовый 3 2 2" xfId="340"/>
    <cellStyle name="Финансовый 3 3" xfId="341"/>
    <cellStyle name="Финансовый 4" xfId="342"/>
    <cellStyle name="Финансовый 4 2" xfId="343"/>
    <cellStyle name="Финансовый 5" xfId="344"/>
    <cellStyle name="Финансовый 5 2" xfId="345"/>
    <cellStyle name="Финансовый 5 3" xfId="346"/>
    <cellStyle name="Финансовый 6" xfId="347"/>
    <cellStyle name="Финансовый 6 2" xfId="348"/>
    <cellStyle name="Финансовый 7" xfId="349"/>
    <cellStyle name="Финансовый 7 2" xfId="350"/>
    <cellStyle name="Финансовый 8" xfId="351"/>
    <cellStyle name="Финансовый 8 2" xfId="352"/>
    <cellStyle name="Финансовый 9" xfId="353"/>
    <cellStyle name="Финансовый 9 2" xfId="354"/>
    <cellStyle name="Хороший 2" xfId="355"/>
    <cellStyle name="㼿" xfId="356"/>
    <cellStyle name="㼿 2" xfId="357"/>
    <cellStyle name="㼿 3" xfId="358"/>
    <cellStyle name="㼿?" xfId="359"/>
    <cellStyle name="㼿? 2" xfId="360"/>
    <cellStyle name="㼿? 2 2" xfId="361"/>
    <cellStyle name="㼿? 3" xfId="362"/>
    <cellStyle name="㼿㼿" xfId="363"/>
    <cellStyle name="㼿㼿 2" xfId="364"/>
    <cellStyle name="㼿㼿?" xfId="365"/>
    <cellStyle name="㼿㼿? 2" xfId="366"/>
    <cellStyle name="㼿㼿? 2 2" xfId="367"/>
    <cellStyle name="㼿㼿? 3" xfId="368"/>
    <cellStyle name="㼿㼿? 4" xfId="369"/>
    <cellStyle name="㼿㼿㼿" xfId="370"/>
    <cellStyle name="㼿㼿㼿 2" xfId="371"/>
    <cellStyle name="㼿㼿㼿 3" xfId="372"/>
    <cellStyle name="㼿㼿㼿?" xfId="373"/>
    <cellStyle name="㼿㼿㼿? 2" xfId="374"/>
    <cellStyle name="㼿㼿㼿? 2 2" xfId="375"/>
    <cellStyle name="㼿㼿㼿? 3" xfId="376"/>
    <cellStyle name="㼿㼿㼿㼿" xfId="377"/>
    <cellStyle name="㼿㼿㼿㼿 2" xfId="378"/>
    <cellStyle name="㼿㼿㼿㼿?" xfId="379"/>
    <cellStyle name="㼿㼿㼿㼿? 2" xfId="380"/>
    <cellStyle name="㼿㼿㼿㼿㼿" xfId="381"/>
    <cellStyle name="㼿㼿㼿㼿㼿 10" xfId="382"/>
    <cellStyle name="㼿㼿㼿㼿㼿 10 2" xfId="383"/>
    <cellStyle name="㼿㼿㼿㼿㼿 11" xfId="384"/>
    <cellStyle name="㼿㼿㼿㼿㼿 11 2" xfId="385"/>
    <cellStyle name="㼿㼿㼿㼿㼿 2" xfId="386"/>
    <cellStyle name="㼿㼿㼿㼿㼿 3" xfId="387"/>
    <cellStyle name="㼿㼿㼿㼿㼿 4" xfId="388"/>
    <cellStyle name="㼿㼿㼿㼿㼿 5" xfId="389"/>
    <cellStyle name="㼿㼿㼿㼿㼿 6" xfId="390"/>
    <cellStyle name="㼿㼿㼿㼿㼿 7" xfId="391"/>
    <cellStyle name="㼿㼿㼿㼿㼿 7 2" xfId="392"/>
    <cellStyle name="㼿㼿㼿㼿㼿 8" xfId="393"/>
    <cellStyle name="㼿㼿㼿㼿㼿 9" xfId="394"/>
    <cellStyle name="㼿㼿㼿㼿㼿?" xfId="395"/>
    <cellStyle name="㼿㼿㼿㼿㼿㼿" xfId="396"/>
    <cellStyle name="㼿㼿㼿㼿㼿㼿 2" xfId="397"/>
    <cellStyle name="㼿㼿㼿㼿㼿㼿?" xfId="398"/>
    <cellStyle name="㼿㼿㼿㼿㼿㼿㼿" xfId="399"/>
    <cellStyle name="㼿㼿㼿㼿㼿㼿㼿 2" xfId="400"/>
    <cellStyle name="㼿㼿㼿㼿㼿㼿㼿㼿" xfId="401"/>
    <cellStyle name="㼿㼿㼿㼿㼿㼿㼿㼿㼿" xfId="402"/>
    <cellStyle name="㼿㼿㼿㼿㼿㼿㼿㼿㼿㼿" xfId="403"/>
    <cellStyle name="㼿㼿㼿㼿㼿㼿㼿㼿㼿㼿㼿㼿㼿㼿㼿㼿㼿㼿㼿㼿㼿㼿㼿㼿㼿㼿㼿㼿㼿" xfId="4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soft/Windows/Temporary%20Internet%20Files/Content.Outlook/KHYB7B26/&#1044;&#1083;&#1103;%20&#1087;&#1077;&#1088;&#1077;&#1074;&#1086;&#1076;&#1072;%20&#1089;&#1091;&#1084;&#1084;&#1099;%20&#1087;&#1088;&#1086;&#1087;&#1080;&#1089;&#1100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7/02_&#1092;&#1077;&#1074;&#1088;&#1072;&#1083;&#1100;/&#1060;&#1077;&#1074;&#1088;&#1072;&#1083;&#1100;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an_EN\Desktop\&#1050;&#1086;&#1087;&#1080;&#1103;%20&#1060;&#1077;&#1074;&#1088;&#1072;&#1083;&#1100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02"/>
      <sheetName val="отк. декабрь"/>
      <sheetName val="отк. январь"/>
      <sheetName val="Реестр сделок"/>
      <sheetName val="Расч.М"/>
      <sheetName val="К сезонн (2017)"/>
      <sheetName val="ОД-ЭС-15"/>
      <sheetName val="Акт № 2 от 28.02.2017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1 УПП"/>
      <sheetName val="6.51 (013) публ ФСК"/>
      <sheetName val="Для ТЭПов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>
        <row r="18">
          <cell r="E18">
            <v>2.8103030000000002</v>
          </cell>
        </row>
        <row r="19">
          <cell r="E19">
            <v>3.1768939999999999</v>
          </cell>
        </row>
        <row r="20">
          <cell r="E20">
            <v>4.0637169999999996</v>
          </cell>
        </row>
        <row r="21">
          <cell r="E21">
            <v>4.1457199999999998</v>
          </cell>
        </row>
        <row r="22">
          <cell r="E22">
            <v>3.9119929999999998</v>
          </cell>
        </row>
        <row r="23">
          <cell r="E23">
            <v>3.9164910000000002</v>
          </cell>
        </row>
        <row r="24">
          <cell r="E24">
            <v>4.0027699999999999</v>
          </cell>
        </row>
        <row r="62">
          <cell r="E62">
            <v>2.4629999999999999E-2</v>
          </cell>
        </row>
        <row r="67">
          <cell r="E67">
            <v>1.1676099999999998</v>
          </cell>
        </row>
        <row r="69">
          <cell r="E69">
            <v>2.0767199999999999</v>
          </cell>
        </row>
        <row r="73">
          <cell r="E73">
            <v>1.1676099999999998</v>
          </cell>
        </row>
        <row r="75">
          <cell r="E75">
            <v>2.0767199999999999</v>
          </cell>
        </row>
        <row r="76">
          <cell r="E76">
            <v>2.1364299999999998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2507.8690000000001</v>
          </cell>
        </row>
        <row r="16">
          <cell r="D16">
            <v>369.79899999999998</v>
          </cell>
        </row>
        <row r="24">
          <cell r="L24">
            <v>217.26096175641857</v>
          </cell>
        </row>
        <row r="25">
          <cell r="L25">
            <v>266.91452602514983</v>
          </cell>
        </row>
        <row r="26">
          <cell r="L26">
            <v>155.11191487790728</v>
          </cell>
        </row>
      </sheetData>
      <sheetData sheetId="13">
        <row r="1">
          <cell r="C1">
            <v>329.54</v>
          </cell>
          <cell r="D1">
            <v>302.77999999999997</v>
          </cell>
        </row>
        <row r="2">
          <cell r="C2">
            <v>418.35</v>
          </cell>
          <cell r="D2">
            <v>387.92</v>
          </cell>
        </row>
        <row r="10">
          <cell r="L10">
            <v>3.03</v>
          </cell>
        </row>
        <row r="11">
          <cell r="L11">
            <v>3.13</v>
          </cell>
        </row>
        <row r="22">
          <cell r="D22">
            <v>3.13</v>
          </cell>
        </row>
        <row r="24">
          <cell r="D24">
            <v>25.283000000000001</v>
          </cell>
        </row>
        <row r="26">
          <cell r="D26">
            <v>69.266999999999996</v>
          </cell>
        </row>
        <row r="27">
          <cell r="D27">
            <v>165.875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02"/>
      <sheetName val="отк. декабрь"/>
      <sheetName val="отк. январь"/>
      <sheetName val="Реестр сделок"/>
      <sheetName val="Расч.М"/>
      <sheetName val="К сезонн (2017)"/>
      <sheetName val="ОД-ЭС-15"/>
      <sheetName val="Акт № 2 от 28.02.2017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1 УПП"/>
      <sheetName val="6.51 (013) публ ФСК"/>
      <sheetName val="Для ТЭПов"/>
      <sheetName val="ПС_ОД-ЭС-15"/>
      <sheetName val="ПС_ОД-ЭС-2"/>
      <sheetName val="ПС_ОД-К-4"/>
      <sheetName val="1 ЦК"/>
      <sheetName val="3 ЦК"/>
      <sheetName val="5 ЦК"/>
      <sheetName val="Потери"/>
      <sheetName val="5 ЦК (2)"/>
    </sheetNames>
    <sheetDataSet>
      <sheetData sheetId="0">
        <row r="8">
          <cell r="E8">
            <v>1.9869129999999999</v>
          </cell>
        </row>
        <row r="9">
          <cell r="E9">
            <v>489.148777</v>
          </cell>
        </row>
        <row r="10">
          <cell r="E10">
            <v>2.8393890000000002</v>
          </cell>
        </row>
        <row r="12">
          <cell r="E12">
            <v>3.0014379999999998</v>
          </cell>
        </row>
        <row r="14">
          <cell r="E14">
            <v>3.0610369999999998</v>
          </cell>
        </row>
        <row r="47">
          <cell r="D47">
            <v>471777610</v>
          </cell>
          <cell r="F47">
            <v>150025.28</v>
          </cell>
        </row>
        <row r="48">
          <cell r="D48">
            <v>108490</v>
          </cell>
          <cell r="F48">
            <v>34.5</v>
          </cell>
        </row>
        <row r="49">
          <cell r="D49">
            <v>7225417</v>
          </cell>
          <cell r="F49">
            <v>2297.6799999999998</v>
          </cell>
        </row>
        <row r="50">
          <cell r="D50">
            <v>458654</v>
          </cell>
          <cell r="F50">
            <v>145.85</v>
          </cell>
        </row>
        <row r="51">
          <cell r="D51">
            <v>3032515</v>
          </cell>
          <cell r="F51">
            <v>964.34</v>
          </cell>
        </row>
        <row r="52">
          <cell r="F52">
            <v>508104.49</v>
          </cell>
        </row>
        <row r="53">
          <cell r="F53">
            <v>116.84</v>
          </cell>
        </row>
        <row r="54">
          <cell r="F54">
            <v>7781.77</v>
          </cell>
        </row>
        <row r="55">
          <cell r="F55">
            <v>493.97</v>
          </cell>
        </row>
        <row r="56">
          <cell r="F56">
            <v>3266.02</v>
          </cell>
        </row>
        <row r="57">
          <cell r="F57">
            <v>860454.45</v>
          </cell>
        </row>
        <row r="58">
          <cell r="F58">
            <v>367.94</v>
          </cell>
        </row>
        <row r="59">
          <cell r="F59">
            <v>13445.79</v>
          </cell>
        </row>
        <row r="60">
          <cell r="F60">
            <v>802.5</v>
          </cell>
        </row>
        <row r="61">
          <cell r="F61">
            <v>5880.68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G2">
            <v>0</v>
          </cell>
          <cell r="H2" t="str">
            <v>на территории Тюменской области, ХМАО и ЯНАО в марте 2017 года (прогноз)</v>
          </cell>
        </row>
        <row r="3">
          <cell r="H3" t="str">
            <v xml:space="preserve">на территории Тюменской области, ХМАО и ЯНАО в феврале 2017 года (факт)                                                                                                                   </v>
          </cell>
        </row>
        <row r="20">
          <cell r="E20">
            <v>2076.7199999999998</v>
          </cell>
          <cell r="F20">
            <v>2136.4299999999998</v>
          </cell>
        </row>
        <row r="21">
          <cell r="D21">
            <v>24.63</v>
          </cell>
        </row>
      </sheetData>
      <sheetData sheetId="22">
        <row r="20">
          <cell r="D20">
            <v>1167.6099999999999</v>
          </cell>
        </row>
        <row r="36">
          <cell r="D36">
            <v>1913.14</v>
          </cell>
        </row>
      </sheetData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view="pageBreakPreview" zoomScale="86" zoomScaleNormal="89" zoomScaleSheetLayoutView="86" workbookViewId="0">
      <selection activeCell="A7" sqref="A7:G7"/>
    </sheetView>
  </sheetViews>
  <sheetFormatPr defaultRowHeight="12.75" outlineLevelRow="1" x14ac:dyDescent="0.2"/>
  <cols>
    <col min="1" max="1" width="8.7109375" style="35" customWidth="1"/>
    <col min="2" max="2" width="50.42578125" style="84" customWidth="1"/>
    <col min="3" max="3" width="13.42578125" style="85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3" width="9.140625" style="6" hidden="1" customWidth="1"/>
    <col min="14" max="15" width="9.140625" style="6" customWidth="1"/>
    <col min="16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94" t="s">
        <v>0</v>
      </c>
      <c r="B2" s="194"/>
      <c r="C2" s="194"/>
      <c r="D2" s="194"/>
      <c r="E2" s="194"/>
      <c r="F2" s="194"/>
      <c r="G2" s="5"/>
      <c r="H2" s="6" t="s">
        <v>1</v>
      </c>
    </row>
    <row r="3" spans="1:9" ht="18" x14ac:dyDescent="0.25">
      <c r="A3" s="194" t="s">
        <v>2</v>
      </c>
      <c r="B3" s="194"/>
      <c r="C3" s="194"/>
      <c r="D3" s="194"/>
      <c r="E3" s="194"/>
      <c r="F3" s="194"/>
      <c r="G3" s="5"/>
      <c r="H3" s="6" t="s">
        <v>3</v>
      </c>
    </row>
    <row r="4" spans="1:9" ht="18" x14ac:dyDescent="0.25">
      <c r="A4" s="194" t="s">
        <v>4</v>
      </c>
      <c r="B4" s="194"/>
      <c r="C4" s="194"/>
      <c r="D4" s="194"/>
      <c r="E4" s="194"/>
      <c r="F4" s="194"/>
      <c r="G4" s="5"/>
    </row>
    <row r="5" spans="1:9" ht="9" customHeight="1" x14ac:dyDescent="0.2">
      <c r="A5" s="195" t="str">
        <f>H2</f>
        <v>на территории Тюменской области, ХМАО и ЯНАО в марте 2017 года (прогноз)</v>
      </c>
      <c r="B5" s="195"/>
      <c r="C5" s="195"/>
      <c r="D5" s="195"/>
      <c r="E5" s="195"/>
      <c r="F5" s="195"/>
      <c r="G5" s="5"/>
    </row>
    <row r="6" spans="1:9" ht="19.5" customHeight="1" x14ac:dyDescent="0.2">
      <c r="A6" s="195"/>
      <c r="B6" s="195"/>
      <c r="C6" s="195"/>
      <c r="D6" s="195"/>
      <c r="E6" s="195"/>
      <c r="F6" s="195"/>
      <c r="G6" s="5"/>
    </row>
    <row r="7" spans="1:9" ht="16.5" customHeight="1" x14ac:dyDescent="0.2">
      <c r="A7" s="196" t="s">
        <v>5</v>
      </c>
      <c r="B7" s="196"/>
      <c r="C7" s="196"/>
      <c r="D7" s="196"/>
      <c r="E7" s="196"/>
      <c r="F7" s="196"/>
      <c r="G7" s="196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97" t="s">
        <v>6</v>
      </c>
      <c r="B9" s="197"/>
      <c r="C9" s="197"/>
      <c r="D9" s="197"/>
      <c r="E9" s="197"/>
      <c r="F9" s="197"/>
      <c r="G9" s="12"/>
      <c r="H9" s="11"/>
      <c r="I9" s="11"/>
    </row>
    <row r="10" spans="1:9" ht="53.25" customHeight="1" x14ac:dyDescent="0.2">
      <c r="A10" s="158" t="s">
        <v>7</v>
      </c>
      <c r="B10" s="160" t="s">
        <v>8</v>
      </c>
      <c r="C10" s="162" t="s">
        <v>9</v>
      </c>
      <c r="D10" s="164" t="s">
        <v>10</v>
      </c>
      <c r="E10" s="185"/>
      <c r="F10" s="165"/>
      <c r="G10" s="11"/>
      <c r="H10" s="11"/>
    </row>
    <row r="11" spans="1:9" ht="14.25" customHeight="1" thickBot="1" x14ac:dyDescent="0.25">
      <c r="A11" s="159"/>
      <c r="B11" s="161"/>
      <c r="C11" s="163"/>
      <c r="D11" s="13" t="s">
        <v>11</v>
      </c>
      <c r="E11" s="13" t="s">
        <v>12</v>
      </c>
      <c r="F11" s="14" t="s">
        <v>13</v>
      </c>
    </row>
    <row r="12" spans="1:9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</row>
    <row r="13" spans="1:9" ht="18" customHeight="1" x14ac:dyDescent="0.2">
      <c r="A13" s="19" t="s">
        <v>16</v>
      </c>
      <c r="B13" s="20" t="s">
        <v>17</v>
      </c>
      <c r="C13" s="21" t="s">
        <v>18</v>
      </c>
      <c r="D13" s="22">
        <f>[2]Расчет!E19*1000</f>
        <v>3176.8939999999998</v>
      </c>
      <c r="E13" s="22">
        <f>[2]Расчет!E20*1000</f>
        <v>4063.7169999999996</v>
      </c>
      <c r="F13" s="23">
        <f>[2]Расчет!E21*1000</f>
        <v>4145.72</v>
      </c>
      <c r="G13" s="11"/>
      <c r="H13" s="11"/>
      <c r="I13" s="11"/>
    </row>
    <row r="14" spans="1:9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1563.1799999999996</v>
      </c>
      <c r="E14" s="27">
        <f>E13-E15</f>
        <v>1563.1799117927021</v>
      </c>
      <c r="F14" s="28">
        <f>F13-F15</f>
        <v>1563.1800000000003</v>
      </c>
      <c r="G14" s="29">
        <f>D14-E14</f>
        <v>8.820729749459133E-5</v>
      </c>
      <c r="H14" s="11"/>
      <c r="I14" s="11"/>
    </row>
    <row r="15" spans="1:9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1613.7140000000002</v>
      </c>
      <c r="E15" s="33">
        <f>E19</f>
        <v>2500.5370882072975</v>
      </c>
      <c r="F15" s="34">
        <f>F19</f>
        <v>2582.54</v>
      </c>
      <c r="G15" s="11"/>
      <c r="H15" s="11"/>
      <c r="I15" s="11"/>
    </row>
    <row r="16" spans="1:9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86" t="s">
        <v>23</v>
      </c>
      <c r="B17" s="187"/>
      <c r="C17" s="190" t="s">
        <v>9</v>
      </c>
      <c r="D17" s="38"/>
      <c r="E17" s="192" t="s">
        <v>10</v>
      </c>
      <c r="F17" s="193"/>
      <c r="G17" s="39"/>
      <c r="H17" s="11"/>
    </row>
    <row r="18" spans="1:9" ht="19.5" hidden="1" customHeight="1" outlineLevel="1" thickBot="1" x14ac:dyDescent="0.25">
      <c r="A18" s="188"/>
      <c r="B18" s="189"/>
      <c r="C18" s="191"/>
      <c r="D18" s="40" t="s">
        <v>11</v>
      </c>
      <c r="E18" s="40" t="s">
        <v>12</v>
      </c>
      <c r="F18" s="41" t="s">
        <v>13</v>
      </c>
      <c r="G18" s="42"/>
      <c r="H18" s="11"/>
    </row>
    <row r="19" spans="1:9" ht="28.5" hidden="1" customHeight="1" outlineLevel="1" thickBot="1" x14ac:dyDescent="0.25">
      <c r="A19" s="174" t="s">
        <v>24</v>
      </c>
      <c r="B19" s="175"/>
      <c r="C19" s="43" t="s">
        <v>18</v>
      </c>
      <c r="D19" s="44">
        <f>D20+D21+D22+D23</f>
        <v>1613.7140000000002</v>
      </c>
      <c r="E19" s="44">
        <f>E20+D21+E22+D23</f>
        <v>2500.5370882072975</v>
      </c>
      <c r="F19" s="45">
        <f>F20+D21++D23+F22</f>
        <v>2582.54</v>
      </c>
      <c r="G19" s="46"/>
      <c r="H19" s="11"/>
    </row>
    <row r="20" spans="1:9" ht="26.25" hidden="1" customHeight="1" outlineLevel="1" x14ac:dyDescent="0.2">
      <c r="A20" s="176" t="s">
        <v>25</v>
      </c>
      <c r="B20" s="177"/>
      <c r="C20" s="47" t="s">
        <v>18</v>
      </c>
      <c r="D20" s="48">
        <f>[2]Расчет!$E$73*1000</f>
        <v>1167.6099999999999</v>
      </c>
      <c r="E20" s="48">
        <f>[2]Расчет!$E$75*1000</f>
        <v>2076.7199999999998</v>
      </c>
      <c r="F20" s="49">
        <f>[2]Расчет!E76*1000</f>
        <v>2136.4299999999998</v>
      </c>
      <c r="G20" s="50"/>
      <c r="H20" s="11"/>
    </row>
    <row r="21" spans="1:9" ht="14.25" hidden="1" customHeight="1" outlineLevel="1" x14ac:dyDescent="0.2">
      <c r="A21" s="178" t="s">
        <v>26</v>
      </c>
      <c r="B21" s="179"/>
      <c r="C21" s="51" t="s">
        <v>18</v>
      </c>
      <c r="D21" s="52">
        <f>[2]Расчет!E62*1000</f>
        <v>24.63</v>
      </c>
      <c r="E21" s="53"/>
      <c r="F21" s="54"/>
      <c r="G21" s="50"/>
      <c r="H21" s="11"/>
    </row>
    <row r="22" spans="1:9" ht="27.75" hidden="1" customHeight="1" outlineLevel="1" x14ac:dyDescent="0.2">
      <c r="A22" s="178" t="s">
        <v>27</v>
      </c>
      <c r="B22" s="179"/>
      <c r="C22" s="51" t="s">
        <v>18</v>
      </c>
      <c r="D22" s="55">
        <f>'[2]Акт_ТЭК-111'!C2-0.006</f>
        <v>418.34400000000005</v>
      </c>
      <c r="E22" s="56">
        <f>('[2]Акт_ТЭК-111'!D26*'[2]Акт_ТЭК-111'!D2+'[2]Акт_ТЭК-111'!D24*'[2]Акт_ТЭК-111'!C2)/('[2]Акт_ТЭК-111'!D26+'[2]Акт_ТЭК-111'!D24)</f>
        <v>396.05708820729774</v>
      </c>
      <c r="F22" s="57">
        <f>'[2]Акт_ТЭК-111'!C2</f>
        <v>418.35</v>
      </c>
      <c r="G22" s="50"/>
      <c r="H22" s="11"/>
    </row>
    <row r="23" spans="1:9" ht="25.5" hidden="1" customHeight="1" outlineLevel="1" thickBot="1" x14ac:dyDescent="0.3">
      <c r="A23" s="180" t="s">
        <v>28</v>
      </c>
      <c r="B23" s="181"/>
      <c r="C23" s="58" t="s">
        <v>18</v>
      </c>
      <c r="D23" s="182">
        <f>'[2]Акт_ТЭК-111'!L11</f>
        <v>3.13</v>
      </c>
      <c r="E23" s="183"/>
      <c r="F23" s="184"/>
      <c r="G23" s="59"/>
      <c r="H23" s="11"/>
    </row>
    <row r="24" spans="1:9" ht="15.75" hidden="1" customHeight="1" collapsed="1" x14ac:dyDescent="0.25">
      <c r="A24" s="7"/>
      <c r="B24" s="8"/>
      <c r="C24" s="9"/>
      <c r="D24" s="59"/>
      <c r="E24" s="59"/>
      <c r="F24" s="10"/>
      <c r="G24" s="11"/>
      <c r="H24" s="11"/>
      <c r="I24" s="11"/>
    </row>
    <row r="25" spans="1:9" ht="21" hidden="1" customHeight="1" x14ac:dyDescent="0.2">
      <c r="A25" s="7"/>
      <c r="B25" s="8"/>
      <c r="C25" s="9"/>
      <c r="D25" s="10"/>
      <c r="E25" s="10"/>
      <c r="F25" s="10"/>
      <c r="G25" s="60"/>
      <c r="H25" s="60"/>
      <c r="I25" s="11"/>
    </row>
    <row r="26" spans="1:9" ht="20.25" customHeight="1" x14ac:dyDescent="0.2">
      <c r="A26" s="157" t="s">
        <v>29</v>
      </c>
      <c r="B26" s="157"/>
      <c r="C26" s="157"/>
      <c r="D26" s="157"/>
      <c r="E26" s="157"/>
      <c r="F26" s="157"/>
      <c r="G26" s="157"/>
    </row>
    <row r="27" spans="1:9" ht="8.25" customHeight="1" thickBot="1" x14ac:dyDescent="0.25">
      <c r="B27" s="36"/>
      <c r="C27" s="37"/>
    </row>
    <row r="28" spans="1:9" ht="48.75" customHeight="1" x14ac:dyDescent="0.2">
      <c r="A28" s="158" t="s">
        <v>7</v>
      </c>
      <c r="B28" s="160" t="s">
        <v>8</v>
      </c>
      <c r="C28" s="162" t="s">
        <v>9</v>
      </c>
      <c r="D28" s="164" t="s">
        <v>10</v>
      </c>
      <c r="E28" s="165"/>
    </row>
    <row r="29" spans="1:9" ht="16.5" customHeight="1" thickBot="1" x14ac:dyDescent="0.25">
      <c r="A29" s="159"/>
      <c r="B29" s="161"/>
      <c r="C29" s="163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1"/>
      <c r="E30" s="62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3">
        <f>[2]Расчет!E23*1000</f>
        <v>3916.491</v>
      </c>
      <c r="E31" s="64">
        <f>[2]Расчет!E24*1000</f>
        <v>4002.77</v>
      </c>
      <c r="F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5">
        <f>D31-D33</f>
        <v>1509.1404004615247</v>
      </c>
      <c r="E32" s="66">
        <f>E31-E33</f>
        <v>1509.1399999999999</v>
      </c>
      <c r="F32" s="29"/>
      <c r="G32" s="29">
        <f>E32-D32</f>
        <v>-4.0046152480499586E-4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67">
        <f>D37</f>
        <v>2407.3505995384753</v>
      </c>
      <c r="E33" s="68">
        <f>E37</f>
        <v>2493.63</v>
      </c>
      <c r="G33" s="29"/>
      <c r="H33" s="29"/>
    </row>
    <row r="34" spans="1:9" hidden="1" x14ac:dyDescent="0.2">
      <c r="B34" s="36"/>
      <c r="C34" s="37"/>
    </row>
    <row r="35" spans="1:9" s="69" customFormat="1" ht="15" hidden="1" customHeight="1" outlineLevel="1" x14ac:dyDescent="0.2">
      <c r="A35" s="166" t="s">
        <v>30</v>
      </c>
      <c r="B35" s="167"/>
      <c r="C35" s="170" t="s">
        <v>9</v>
      </c>
      <c r="D35" s="172" t="s">
        <v>10</v>
      </c>
      <c r="E35" s="173"/>
      <c r="F35" s="6"/>
    </row>
    <row r="36" spans="1:9" ht="15.75" hidden="1" outlineLevel="1" thickBot="1" x14ac:dyDescent="0.25">
      <c r="A36" s="168"/>
      <c r="B36" s="169"/>
      <c r="C36" s="171"/>
      <c r="D36" s="70" t="s">
        <v>12</v>
      </c>
      <c r="E36" s="71" t="s">
        <v>13</v>
      </c>
    </row>
    <row r="37" spans="1:9" ht="25.5" hidden="1" customHeight="1" outlineLevel="1" thickBot="1" x14ac:dyDescent="0.25">
      <c r="A37" s="147" t="s">
        <v>24</v>
      </c>
      <c r="B37" s="148"/>
      <c r="C37" s="72" t="s">
        <v>18</v>
      </c>
      <c r="D37" s="73">
        <f>D38+D39+D40+D41</f>
        <v>2407.3505995384753</v>
      </c>
      <c r="E37" s="74">
        <f>E38+D39+E40+D41</f>
        <v>2493.63</v>
      </c>
      <c r="F37" s="29"/>
      <c r="G37" s="11"/>
    </row>
    <row r="38" spans="1:9" ht="26.25" hidden="1" customHeight="1" outlineLevel="1" x14ac:dyDescent="0.2">
      <c r="A38" s="149" t="s">
        <v>31</v>
      </c>
      <c r="B38" s="150"/>
      <c r="C38" s="75" t="s">
        <v>18</v>
      </c>
      <c r="D38" s="76">
        <f>E20</f>
        <v>2076.7199999999998</v>
      </c>
      <c r="E38" s="77">
        <f>F20</f>
        <v>2136.4299999999998</v>
      </c>
      <c r="F38" s="29"/>
    </row>
    <row r="39" spans="1:9" ht="26.25" hidden="1" customHeight="1" outlineLevel="1" x14ac:dyDescent="0.2">
      <c r="A39" s="151" t="s">
        <v>32</v>
      </c>
      <c r="B39" s="152"/>
      <c r="C39" s="78" t="s">
        <v>18</v>
      </c>
      <c r="D39" s="153">
        <f>D21</f>
        <v>24.63</v>
      </c>
      <c r="E39" s="154"/>
      <c r="H39" s="29"/>
      <c r="I39" s="29"/>
    </row>
    <row r="40" spans="1:9" ht="21" hidden="1" customHeight="1" outlineLevel="1" x14ac:dyDescent="0.2">
      <c r="A40" s="151" t="s">
        <v>33</v>
      </c>
      <c r="B40" s="152"/>
      <c r="C40" s="78" t="s">
        <v>18</v>
      </c>
      <c r="D40" s="55">
        <f>('[2]Акт_ТЭК-111'!D22*'[2]Акт_ТЭК-111'!C1+'[2]Акт_ТЭК-111'!D27*'[2]Акт_ТЭК-111'!D1)/('[2]Акт_ТЭК-111'!D22+'[2]Акт_ТЭК-111'!D27)-0.305</f>
        <v>302.97059953847514</v>
      </c>
      <c r="E40" s="57">
        <f>'[2]Акт_ТЭК-111'!C1</f>
        <v>329.54</v>
      </c>
      <c r="F40" s="29"/>
      <c r="G40" s="29"/>
      <c r="H40" s="29"/>
    </row>
    <row r="41" spans="1:9" ht="22.5" hidden="1" customHeight="1" outlineLevel="1" thickBot="1" x14ac:dyDescent="0.25">
      <c r="A41" s="155" t="s">
        <v>28</v>
      </c>
      <c r="B41" s="156"/>
      <c r="C41" s="72" t="s">
        <v>18</v>
      </c>
      <c r="D41" s="79">
        <f>'[2]Акт_ТЭК-111'!L10</f>
        <v>3.03</v>
      </c>
      <c r="E41" s="80"/>
      <c r="G41" s="81"/>
    </row>
    <row r="42" spans="1:9" ht="15" hidden="1" collapsed="1" x14ac:dyDescent="0.25">
      <c r="B42" s="36"/>
      <c r="C42" s="37"/>
      <c r="D42" s="59"/>
      <c r="E42" s="59"/>
    </row>
    <row r="43" spans="1:9" ht="15" hidden="1" x14ac:dyDescent="0.25">
      <c r="B43" s="36"/>
      <c r="C43" s="37"/>
      <c r="D43" s="59"/>
      <c r="E43" s="59"/>
      <c r="H43" s="82"/>
    </row>
    <row r="44" spans="1:9" hidden="1" x14ac:dyDescent="0.2"/>
    <row r="45" spans="1:9" ht="15" hidden="1" x14ac:dyDescent="0.25">
      <c r="B45" s="36"/>
      <c r="C45" s="37"/>
      <c r="D45" s="59"/>
      <c r="E45" s="59"/>
    </row>
    <row r="46" spans="1:9" ht="15" hidden="1" x14ac:dyDescent="0.25">
      <c r="B46" s="36"/>
      <c r="C46" s="37"/>
      <c r="D46" s="59"/>
      <c r="E46" s="59"/>
    </row>
    <row r="47" spans="1:9" ht="18" hidden="1" x14ac:dyDescent="0.25">
      <c r="A47" s="145" t="s">
        <v>34</v>
      </c>
      <c r="B47" s="145"/>
      <c r="C47" s="83"/>
      <c r="D47" s="83"/>
      <c r="E47" s="83"/>
      <c r="F47" s="83"/>
    </row>
    <row r="48" spans="1:9" ht="18" hidden="1" x14ac:dyDescent="0.25">
      <c r="A48" s="145" t="s">
        <v>35</v>
      </c>
      <c r="B48" s="145"/>
      <c r="C48" s="83"/>
      <c r="D48" s="83"/>
      <c r="E48" s="146" t="s">
        <v>36</v>
      </c>
      <c r="F48" s="146"/>
    </row>
    <row r="49" spans="1:5" ht="15" hidden="1" x14ac:dyDescent="0.25">
      <c r="B49" s="36"/>
      <c r="C49" s="37"/>
      <c r="D49" s="59"/>
      <c r="E49" s="59"/>
    </row>
    <row r="50" spans="1:5" ht="15" hidden="1" x14ac:dyDescent="0.25">
      <c r="B50" s="36"/>
      <c r="C50" s="37"/>
      <c r="D50" s="59"/>
      <c r="E50" s="59"/>
    </row>
    <row r="51" spans="1:5" ht="15" hidden="1" x14ac:dyDescent="0.25">
      <c r="B51" s="36"/>
      <c r="C51" s="37"/>
      <c r="D51" s="59"/>
      <c r="E51" s="59"/>
    </row>
    <row r="52" spans="1:5" ht="15" hidden="1" x14ac:dyDescent="0.25">
      <c r="B52" s="36"/>
      <c r="C52" s="37"/>
      <c r="D52" s="59"/>
      <c r="E52" s="59"/>
    </row>
    <row r="53" spans="1:5" ht="15" hidden="1" x14ac:dyDescent="0.25">
      <c r="B53" s="36"/>
      <c r="C53" s="37"/>
      <c r="D53" s="59"/>
      <c r="E53" s="59"/>
    </row>
    <row r="54" spans="1:5" ht="15" hidden="1" x14ac:dyDescent="0.25">
      <c r="B54" s="36"/>
      <c r="C54" s="37"/>
      <c r="D54" s="59"/>
      <c r="E54" s="59"/>
    </row>
    <row r="55" spans="1:5" ht="15" hidden="1" x14ac:dyDescent="0.25">
      <c r="B55" s="36"/>
      <c r="C55" s="37"/>
      <c r="D55" s="59"/>
      <c r="E55" s="59"/>
    </row>
    <row r="56" spans="1:5" ht="15" hidden="1" x14ac:dyDescent="0.25">
      <c r="B56" s="36"/>
      <c r="C56" s="37"/>
      <c r="D56" s="59"/>
      <c r="E56" s="59"/>
    </row>
    <row r="57" spans="1:5" ht="15" hidden="1" customHeight="1" x14ac:dyDescent="0.25">
      <c r="B57" s="36"/>
      <c r="C57" s="37"/>
      <c r="D57" s="59"/>
      <c r="E57" s="59"/>
    </row>
    <row r="58" spans="1:5" ht="15" hidden="1" x14ac:dyDescent="0.25">
      <c r="B58" s="36"/>
      <c r="C58" s="37"/>
      <c r="D58" s="59"/>
      <c r="E58" s="59"/>
    </row>
    <row r="59" spans="1:5" ht="15" hidden="1" x14ac:dyDescent="0.25">
      <c r="B59" s="36"/>
      <c r="C59" s="37"/>
      <c r="D59" s="59"/>
      <c r="E59" s="59"/>
    </row>
    <row r="60" spans="1:5" ht="15" hidden="1" x14ac:dyDescent="0.25">
      <c r="B60" s="36"/>
      <c r="C60" s="37"/>
      <c r="D60" s="59"/>
      <c r="E60" s="59"/>
    </row>
    <row r="61" spans="1:5" ht="16.5" hidden="1" customHeight="1" x14ac:dyDescent="0.25">
      <c r="B61" s="36"/>
      <c r="C61" s="37"/>
      <c r="D61" s="59"/>
      <c r="E61" s="59"/>
    </row>
    <row r="62" spans="1:5" ht="15" hidden="1" x14ac:dyDescent="0.25">
      <c r="A62" s="6"/>
      <c r="B62" s="6"/>
      <c r="C62" s="37"/>
      <c r="D62" s="59"/>
      <c r="E62" s="59"/>
    </row>
    <row r="63" spans="1:5" ht="15" hidden="1" x14ac:dyDescent="0.25">
      <c r="A63" s="6"/>
      <c r="B63" s="6"/>
      <c r="C63" s="37"/>
      <c r="D63" s="59"/>
      <c r="E63" s="59"/>
    </row>
    <row r="64" spans="1:5" ht="18" hidden="1" x14ac:dyDescent="0.25">
      <c r="A64" s="145"/>
      <c r="B64" s="145"/>
      <c r="C64" s="37"/>
      <c r="D64" s="59"/>
      <c r="E64" s="59"/>
    </row>
    <row r="65" spans="1:5" ht="18" hidden="1" customHeight="1" x14ac:dyDescent="0.25">
      <c r="A65" s="6"/>
      <c r="B65" s="6"/>
      <c r="C65" s="37"/>
      <c r="D65" s="59"/>
      <c r="E65" s="59"/>
    </row>
    <row r="66" spans="1:5" ht="18" hidden="1" customHeight="1" x14ac:dyDescent="0.25">
      <c r="A66" s="6"/>
      <c r="B66" s="6"/>
      <c r="C66" s="37"/>
      <c r="D66" s="59"/>
      <c r="E66" s="59"/>
    </row>
    <row r="67" spans="1:5" ht="15" hidden="1" x14ac:dyDescent="0.25">
      <c r="B67" s="36"/>
      <c r="C67" s="37"/>
      <c r="D67" s="59"/>
      <c r="E67" s="59"/>
    </row>
    <row r="68" spans="1:5" ht="15" hidden="1" x14ac:dyDescent="0.25">
      <c r="A68" s="144"/>
      <c r="B68" s="144"/>
      <c r="C68" s="37"/>
      <c r="D68" s="59"/>
      <c r="E68" s="59"/>
    </row>
    <row r="69" spans="1:5" ht="15" hidden="1" x14ac:dyDescent="0.25">
      <c r="A69" s="144"/>
      <c r="B69" s="144"/>
      <c r="C69" s="37"/>
      <c r="D69" s="59"/>
      <c r="E69" s="59"/>
    </row>
    <row r="70" spans="1:5" ht="15" hidden="1" x14ac:dyDescent="0.25">
      <c r="B70" s="36"/>
      <c r="C70" s="37"/>
      <c r="D70" s="59"/>
      <c r="E70" s="59"/>
    </row>
    <row r="71" spans="1:5" ht="15" hidden="1" x14ac:dyDescent="0.25">
      <c r="B71" s="36"/>
      <c r="C71" s="37"/>
      <c r="D71" s="59"/>
      <c r="E71" s="59"/>
    </row>
    <row r="72" spans="1:5" ht="15" hidden="1" x14ac:dyDescent="0.25">
      <c r="A72" s="144" t="s">
        <v>37</v>
      </c>
      <c r="B72" s="144"/>
      <c r="C72" s="37"/>
      <c r="D72" s="59"/>
      <c r="E72" s="59"/>
    </row>
    <row r="73" spans="1:5" ht="15" hidden="1" x14ac:dyDescent="0.25">
      <c r="A73" s="144" t="s">
        <v>38</v>
      </c>
      <c r="B73" s="144"/>
      <c r="C73" s="37"/>
      <c r="D73" s="59"/>
      <c r="E73" s="59"/>
    </row>
    <row r="74" spans="1:5" ht="15" x14ac:dyDescent="0.25">
      <c r="B74" s="36"/>
      <c r="C74" s="37"/>
      <c r="D74" s="59"/>
      <c r="E74" s="59"/>
    </row>
    <row r="75" spans="1:5" ht="15" x14ac:dyDescent="0.25">
      <c r="B75" s="36"/>
      <c r="C75" s="37"/>
      <c r="D75" s="59"/>
      <c r="E75" s="59"/>
    </row>
    <row r="76" spans="1:5" ht="15" x14ac:dyDescent="0.25">
      <c r="B76" s="36"/>
      <c r="C76" s="37"/>
      <c r="D76" s="59"/>
      <c r="E76" s="59"/>
    </row>
    <row r="77" spans="1:5" ht="15" x14ac:dyDescent="0.25">
      <c r="B77" s="36"/>
      <c r="C77" s="37"/>
      <c r="D77" s="59"/>
      <c r="E77" s="59"/>
    </row>
    <row r="78" spans="1:5" ht="15" x14ac:dyDescent="0.25">
      <c r="B78" s="36"/>
      <c r="C78" s="37"/>
      <c r="D78" s="59"/>
      <c r="E78" s="59"/>
    </row>
  </sheetData>
  <mergeCells count="41">
    <mergeCell ref="A9:F9"/>
    <mergeCell ref="A2:F2"/>
    <mergeCell ref="A3:F3"/>
    <mergeCell ref="A4:F4"/>
    <mergeCell ref="A5:F6"/>
    <mergeCell ref="A7:G7"/>
    <mergeCell ref="D23:F23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41:B41"/>
    <mergeCell ref="A26:G26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A72:B72"/>
    <mergeCell ref="A73:B73"/>
    <mergeCell ref="A47:B47"/>
    <mergeCell ref="A48:B48"/>
    <mergeCell ref="E48:F48"/>
    <mergeCell ref="A64:B64"/>
    <mergeCell ref="A68:B68"/>
    <mergeCell ref="A69:B69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view="pageBreakPreview" zoomScale="86" zoomScaleNormal="100" zoomScaleSheetLayoutView="86" workbookViewId="0">
      <selection activeCell="A7" sqref="A7:D7"/>
    </sheetView>
  </sheetViews>
  <sheetFormatPr defaultRowHeight="12.75" outlineLevelRow="1" x14ac:dyDescent="0.2"/>
  <cols>
    <col min="1" max="1" width="8.7109375" style="35" customWidth="1"/>
    <col min="2" max="2" width="55.42578125" style="84" customWidth="1"/>
    <col min="3" max="3" width="15.7109375" style="85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hidden="1" customWidth="1"/>
    <col min="16" max="16" width="0" style="6" hidden="1" customWidth="1"/>
    <col min="17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94" t="s">
        <v>0</v>
      </c>
      <c r="B2" s="194"/>
      <c r="C2" s="194"/>
      <c r="D2" s="194"/>
      <c r="H2" s="6" t="str">
        <f>'1 ЦК'!H2</f>
        <v>на территории Тюменской области, ХМАО и ЯНАО в марте 2017 года (прогноз)</v>
      </c>
    </row>
    <row r="3" spans="1:8" ht="18" x14ac:dyDescent="0.25">
      <c r="A3" s="194" t="s">
        <v>2</v>
      </c>
      <c r="B3" s="194"/>
      <c r="C3" s="194"/>
      <c r="D3" s="194"/>
      <c r="H3" s="6" t="str">
        <f>'1 ЦК'!H3</f>
        <v xml:space="preserve">на территории Тюменской области, ХМАО и ЯНАО в феврале 2017 года (факт)                                                                                                                   </v>
      </c>
    </row>
    <row r="4" spans="1:8" ht="18" x14ac:dyDescent="0.25">
      <c r="A4" s="194" t="s">
        <v>4</v>
      </c>
      <c r="B4" s="194"/>
      <c r="C4" s="194"/>
      <c r="D4" s="194"/>
    </row>
    <row r="5" spans="1:8" ht="9" customHeight="1" x14ac:dyDescent="0.2">
      <c r="A5" s="195" t="str">
        <f>H2</f>
        <v>на территории Тюменской области, ХМАО и ЯНАО в марте 2017 года (прогноз)</v>
      </c>
      <c r="B5" s="195"/>
      <c r="C5" s="195"/>
      <c r="D5" s="195"/>
    </row>
    <row r="6" spans="1:8" s="86" customFormat="1" ht="30" customHeight="1" x14ac:dyDescent="0.25">
      <c r="A6" s="195"/>
      <c r="B6" s="195"/>
      <c r="C6" s="195"/>
      <c r="D6" s="195"/>
    </row>
    <row r="7" spans="1:8" ht="18.75" customHeight="1" x14ac:dyDescent="0.2">
      <c r="A7" s="196" t="s">
        <v>39</v>
      </c>
      <c r="B7" s="196"/>
      <c r="C7" s="196"/>
      <c r="D7" s="196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57" t="s">
        <v>6</v>
      </c>
      <c r="B9" s="157"/>
      <c r="C9" s="157"/>
      <c r="D9" s="157"/>
      <c r="E9" s="11"/>
      <c r="F9" s="11"/>
    </row>
    <row r="10" spans="1:8" ht="43.5" customHeight="1" x14ac:dyDescent="0.2">
      <c r="A10" s="158" t="s">
        <v>7</v>
      </c>
      <c r="B10" s="160" t="s">
        <v>8</v>
      </c>
      <c r="C10" s="162" t="s">
        <v>9</v>
      </c>
      <c r="D10" s="87" t="s">
        <v>10</v>
      </c>
      <c r="E10" s="11"/>
      <c r="F10" s="11"/>
    </row>
    <row r="11" spans="1:8" ht="14.25" customHeight="1" thickBot="1" x14ac:dyDescent="0.25">
      <c r="A11" s="159"/>
      <c r="B11" s="161"/>
      <c r="C11" s="163"/>
      <c r="D11" s="14" t="s">
        <v>11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f>[2]Расчет!E18*1000</f>
        <v>2810.3030000000003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1445.4537245371891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8">
        <f>D19</f>
        <v>1364.8492754628112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86" t="s">
        <v>23</v>
      </c>
      <c r="B17" s="187"/>
      <c r="C17" s="190" t="s">
        <v>9</v>
      </c>
      <c r="D17" s="89" t="s">
        <v>10</v>
      </c>
      <c r="E17" s="39"/>
      <c r="F17" s="11"/>
    </row>
    <row r="18" spans="1:7" ht="15.75" hidden="1" customHeight="1" outlineLevel="1" thickBot="1" x14ac:dyDescent="0.25">
      <c r="A18" s="188"/>
      <c r="B18" s="189"/>
      <c r="C18" s="191"/>
      <c r="D18" s="90" t="s">
        <v>11</v>
      </c>
      <c r="E18" s="42"/>
      <c r="F18" s="11"/>
    </row>
    <row r="19" spans="1:7" ht="28.5" hidden="1" customHeight="1" outlineLevel="1" thickBot="1" x14ac:dyDescent="0.25">
      <c r="A19" s="206" t="s">
        <v>24</v>
      </c>
      <c r="B19" s="207"/>
      <c r="C19" s="43" t="s">
        <v>18</v>
      </c>
      <c r="D19" s="91">
        <f>D20+D22+D23+D21</f>
        <v>1364.8492754628112</v>
      </c>
      <c r="E19" s="46"/>
      <c r="F19" s="11"/>
    </row>
    <row r="20" spans="1:7" ht="26.25" hidden="1" customHeight="1" outlineLevel="1" x14ac:dyDescent="0.2">
      <c r="A20" s="200" t="s">
        <v>25</v>
      </c>
      <c r="B20" s="201"/>
      <c r="C20" s="47" t="s">
        <v>18</v>
      </c>
      <c r="D20" s="92">
        <f>[2]Расчет!E67*1000</f>
        <v>1167.6099999999999</v>
      </c>
      <c r="E20" s="50"/>
      <c r="F20" s="11"/>
    </row>
    <row r="21" spans="1:7" ht="14.25" hidden="1" customHeight="1" outlineLevel="1" x14ac:dyDescent="0.2">
      <c r="A21" s="202" t="s">
        <v>26</v>
      </c>
      <c r="B21" s="203"/>
      <c r="C21" s="51" t="s">
        <v>18</v>
      </c>
      <c r="D21" s="93">
        <f>'1 ЦК'!D21</f>
        <v>24.63</v>
      </c>
      <c r="E21" s="50"/>
      <c r="F21" s="11"/>
    </row>
    <row r="22" spans="1:7" ht="27.75" hidden="1" customHeight="1" outlineLevel="1" x14ac:dyDescent="0.2">
      <c r="A22" s="202" t="s">
        <v>27</v>
      </c>
      <c r="B22" s="203"/>
      <c r="C22" s="51" t="s">
        <v>18</v>
      </c>
      <c r="D22" s="94">
        <f>('[2]Акт_ТЭК-105'!D13*'[2]Акт_ТЭК-105'!L26+'[2]Акт_ТЭК-105'!D16*'[2]Акт_ТЭК-105'!L25)/('[2]Акт_ТЭК-105'!D13+'[2]Акт_ТЭК-105'!D16)</f>
        <v>169.47927546281116</v>
      </c>
      <c r="E22" s="50"/>
      <c r="F22" s="60"/>
    </row>
    <row r="23" spans="1:7" ht="25.5" hidden="1" customHeight="1" outlineLevel="1" thickBot="1" x14ac:dyDescent="0.3">
      <c r="A23" s="204" t="s">
        <v>28</v>
      </c>
      <c r="B23" s="205"/>
      <c r="C23" s="58" t="s">
        <v>18</v>
      </c>
      <c r="D23" s="95">
        <f>'1 ЦК'!D23</f>
        <v>3.13</v>
      </c>
      <c r="E23" s="59"/>
      <c r="F23" s="11"/>
    </row>
    <row r="24" spans="1:7" ht="18.75" hidden="1" customHeight="1" collapsed="1" x14ac:dyDescent="0.25">
      <c r="A24" s="7"/>
      <c r="B24" s="8"/>
      <c r="C24" s="9"/>
      <c r="D24" s="59"/>
      <c r="E24" s="11"/>
      <c r="F24" s="11"/>
    </row>
    <row r="25" spans="1:7" ht="19.5" customHeight="1" thickBot="1" x14ac:dyDescent="0.25">
      <c r="A25" s="157" t="s">
        <v>29</v>
      </c>
      <c r="B25" s="157"/>
      <c r="C25" s="157"/>
      <c r="D25" s="157"/>
      <c r="E25" s="11"/>
      <c r="F25" s="11"/>
    </row>
    <row r="26" spans="1:7" ht="43.5" customHeight="1" x14ac:dyDescent="0.2">
      <c r="A26" s="158" t="s">
        <v>7</v>
      </c>
      <c r="B26" s="160" t="s">
        <v>8</v>
      </c>
      <c r="C26" s="162" t="s">
        <v>9</v>
      </c>
      <c r="D26" s="87" t="s">
        <v>10</v>
      </c>
      <c r="E26" s="11"/>
      <c r="F26" s="11"/>
    </row>
    <row r="27" spans="1:7" ht="14.25" customHeight="1" thickBot="1" x14ac:dyDescent="0.25">
      <c r="A27" s="159"/>
      <c r="B27" s="161"/>
      <c r="C27" s="163"/>
      <c r="D27" s="14" t="s">
        <v>40</v>
      </c>
    </row>
    <row r="28" spans="1:7" ht="15.75" customHeight="1" x14ac:dyDescent="0.2">
      <c r="A28" s="15" t="s">
        <v>14</v>
      </c>
      <c r="B28" s="16" t="s">
        <v>15</v>
      </c>
      <c r="C28" s="16"/>
      <c r="D28" s="18"/>
      <c r="E28" s="11"/>
      <c r="F28" s="11"/>
      <c r="G28" s="11"/>
    </row>
    <row r="29" spans="1:7" ht="18" customHeight="1" x14ac:dyDescent="0.2">
      <c r="A29" s="19" t="s">
        <v>16</v>
      </c>
      <c r="B29" s="20" t="s">
        <v>17</v>
      </c>
      <c r="C29" s="21" t="s">
        <v>18</v>
      </c>
      <c r="D29" s="23">
        <f>[2]Расчет!E22*1000</f>
        <v>3911.9929999999999</v>
      </c>
      <c r="E29" s="11"/>
      <c r="F29" s="11"/>
      <c r="G29" s="11"/>
    </row>
    <row r="30" spans="1:7" ht="30.75" customHeight="1" x14ac:dyDescent="0.2">
      <c r="A30" s="24" t="s">
        <v>19</v>
      </c>
      <c r="B30" s="25" t="s">
        <v>20</v>
      </c>
      <c r="C30" s="26" t="s">
        <v>18</v>
      </c>
      <c r="D30" s="28">
        <f>D29-D31</f>
        <v>1590.3520382435813</v>
      </c>
      <c r="E30" s="11"/>
      <c r="F30" s="11"/>
      <c r="G30" s="11"/>
    </row>
    <row r="31" spans="1:7" ht="31.5" customHeight="1" thickBot="1" x14ac:dyDescent="0.25">
      <c r="A31" s="30" t="s">
        <v>21</v>
      </c>
      <c r="B31" s="31" t="s">
        <v>22</v>
      </c>
      <c r="C31" s="32" t="s">
        <v>18</v>
      </c>
      <c r="D31" s="88">
        <f>D35</f>
        <v>2321.6409617564186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86" t="s">
        <v>23</v>
      </c>
      <c r="B33" s="187"/>
      <c r="C33" s="190" t="s">
        <v>9</v>
      </c>
      <c r="D33" s="89" t="s">
        <v>10</v>
      </c>
      <c r="E33" s="39"/>
      <c r="F33" s="11"/>
    </row>
    <row r="34" spans="1:6" ht="13.5" hidden="1" outlineLevel="1" thickBot="1" x14ac:dyDescent="0.25">
      <c r="A34" s="188"/>
      <c r="B34" s="189"/>
      <c r="C34" s="191"/>
      <c r="D34" s="90" t="s">
        <v>40</v>
      </c>
      <c r="E34" s="42"/>
      <c r="F34" s="11"/>
    </row>
    <row r="35" spans="1:6" ht="28.5" hidden="1" customHeight="1" outlineLevel="1" thickBot="1" x14ac:dyDescent="0.25">
      <c r="A35" s="174" t="s">
        <v>24</v>
      </c>
      <c r="B35" s="175"/>
      <c r="C35" s="43" t="s">
        <v>18</v>
      </c>
      <c r="D35" s="91">
        <f>D36+D38+D39+D37</f>
        <v>2321.6409617564186</v>
      </c>
      <c r="E35" s="46"/>
      <c r="F35" s="11"/>
    </row>
    <row r="36" spans="1:6" hidden="1" outlineLevel="1" x14ac:dyDescent="0.2">
      <c r="A36" s="176" t="s">
        <v>25</v>
      </c>
      <c r="B36" s="177"/>
      <c r="C36" s="47" t="s">
        <v>18</v>
      </c>
      <c r="D36" s="92">
        <f>[2]Расчет!E69*1000</f>
        <v>2076.7199999999998</v>
      </c>
      <c r="E36" s="50"/>
      <c r="F36" s="11"/>
    </row>
    <row r="37" spans="1:6" hidden="1" outlineLevel="1" x14ac:dyDescent="0.2">
      <c r="A37" s="178" t="s">
        <v>26</v>
      </c>
      <c r="B37" s="179"/>
      <c r="C37" s="51" t="s">
        <v>18</v>
      </c>
      <c r="D37" s="93">
        <f>'1 ЦК'!D39:E39</f>
        <v>24.63</v>
      </c>
      <c r="E37" s="50"/>
      <c r="F37" s="11"/>
    </row>
    <row r="38" spans="1:6" ht="27" hidden="1" customHeight="1" outlineLevel="1" x14ac:dyDescent="0.2">
      <c r="A38" s="198" t="s">
        <v>33</v>
      </c>
      <c r="B38" s="199"/>
      <c r="C38" s="51" t="s">
        <v>18</v>
      </c>
      <c r="D38" s="94">
        <f>'[2]Акт_ТЭК-105'!L24</f>
        <v>217.26096175641857</v>
      </c>
      <c r="E38" s="50"/>
      <c r="F38" s="60"/>
    </row>
    <row r="39" spans="1:6" ht="25.5" hidden="1" customHeight="1" outlineLevel="1" thickBot="1" x14ac:dyDescent="0.3">
      <c r="A39" s="180" t="s">
        <v>28</v>
      </c>
      <c r="B39" s="181"/>
      <c r="C39" s="58" t="s">
        <v>18</v>
      </c>
      <c r="D39" s="95">
        <f>'1 ЦК'!D41:E41</f>
        <v>3.03</v>
      </c>
      <c r="E39" s="59"/>
      <c r="F39" s="11"/>
    </row>
    <row r="40" spans="1:6" ht="18.75" hidden="1" customHeight="1" collapsed="1" x14ac:dyDescent="0.25">
      <c r="A40" s="7"/>
      <c r="B40" s="8"/>
      <c r="C40" s="9"/>
      <c r="D40" s="59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3"/>
    </row>
    <row r="43" spans="1:6" ht="18" hidden="1" customHeight="1" x14ac:dyDescent="0.2"/>
    <row r="44" spans="1:6" ht="15" hidden="1" x14ac:dyDescent="0.25">
      <c r="B44" s="36"/>
      <c r="C44" s="37"/>
      <c r="D44" s="59"/>
    </row>
    <row r="45" spans="1:6" ht="15" hidden="1" x14ac:dyDescent="0.25">
      <c r="B45" s="36"/>
      <c r="C45" s="37"/>
      <c r="D45" s="59"/>
    </row>
    <row r="46" spans="1:6" ht="18" hidden="1" x14ac:dyDescent="0.25">
      <c r="A46" s="145" t="s">
        <v>34</v>
      </c>
      <c r="B46" s="145"/>
      <c r="C46" s="83"/>
      <c r="D46" s="83"/>
      <c r="E46" s="83"/>
      <c r="F46" s="83"/>
    </row>
    <row r="47" spans="1:6" ht="18" hidden="1" customHeight="1" x14ac:dyDescent="0.25">
      <c r="A47" s="145" t="s">
        <v>35</v>
      </c>
      <c r="B47" s="145"/>
      <c r="C47" s="146" t="s">
        <v>36</v>
      </c>
      <c r="D47" s="146"/>
      <c r="E47" s="146"/>
      <c r="F47" s="146"/>
    </row>
    <row r="48" spans="1:6" ht="15" hidden="1" x14ac:dyDescent="0.25">
      <c r="B48" s="36"/>
      <c r="C48" s="37"/>
      <c r="D48" s="59"/>
    </row>
    <row r="49" spans="1:4" ht="15" hidden="1" x14ac:dyDescent="0.25">
      <c r="B49" s="36"/>
      <c r="C49" s="37"/>
      <c r="D49" s="59"/>
    </row>
    <row r="50" spans="1:4" ht="15" hidden="1" x14ac:dyDescent="0.25">
      <c r="B50" s="36"/>
      <c r="C50" s="37"/>
      <c r="D50" s="59"/>
    </row>
    <row r="51" spans="1:4" ht="15" hidden="1" x14ac:dyDescent="0.25">
      <c r="B51" s="36"/>
      <c r="C51" s="37"/>
      <c r="D51" s="59"/>
    </row>
    <row r="52" spans="1:4" ht="16.5" hidden="1" customHeight="1" x14ac:dyDescent="0.25">
      <c r="B52" s="36"/>
      <c r="C52" s="37"/>
      <c r="D52" s="59"/>
    </row>
    <row r="53" spans="1:4" ht="15" hidden="1" x14ac:dyDescent="0.25">
      <c r="A53" s="6"/>
      <c r="B53" s="6"/>
      <c r="C53" s="37"/>
      <c r="D53" s="59"/>
    </row>
    <row r="54" spans="1:4" hidden="1" x14ac:dyDescent="0.2"/>
    <row r="55" spans="1:4" hidden="1" x14ac:dyDescent="0.2"/>
    <row r="56" spans="1:4" hidden="1" x14ac:dyDescent="0.2"/>
    <row r="57" spans="1:4" ht="15" hidden="1" x14ac:dyDescent="0.25">
      <c r="A57" s="6"/>
      <c r="B57" s="6"/>
      <c r="C57" s="37"/>
      <c r="D57" s="59"/>
    </row>
    <row r="58" spans="1:4" hidden="1" x14ac:dyDescent="0.2"/>
    <row r="59" spans="1:4" hidden="1" x14ac:dyDescent="0.2"/>
    <row r="60" spans="1:4" ht="15" hidden="1" x14ac:dyDescent="0.25">
      <c r="A60" s="6"/>
      <c r="B60" s="6"/>
      <c r="C60" s="37"/>
      <c r="D60" s="59"/>
    </row>
    <row r="61" spans="1:4" ht="15" hidden="1" x14ac:dyDescent="0.25">
      <c r="A61" s="6"/>
      <c r="B61" s="6"/>
      <c r="C61" s="37"/>
      <c r="D61" s="59"/>
    </row>
    <row r="62" spans="1:4" hidden="1" x14ac:dyDescent="0.2"/>
    <row r="63" spans="1:4" hidden="1" x14ac:dyDescent="0.2"/>
    <row r="64" spans="1:4" hidden="1" x14ac:dyDescent="0.2"/>
    <row r="65" spans="1:2" hidden="1" x14ac:dyDescent="0.2"/>
    <row r="66" spans="1:2" hidden="1" x14ac:dyDescent="0.2"/>
    <row r="67" spans="1:2" hidden="1" x14ac:dyDescent="0.2"/>
    <row r="68" spans="1:2" hidden="1" x14ac:dyDescent="0.2"/>
    <row r="69" spans="1:2" hidden="1" x14ac:dyDescent="0.2"/>
    <row r="70" spans="1:2" hidden="1" x14ac:dyDescent="0.2"/>
    <row r="71" spans="1:2" hidden="1" x14ac:dyDescent="0.2"/>
    <row r="72" spans="1:2" hidden="1" x14ac:dyDescent="0.2"/>
    <row r="73" spans="1:2" hidden="1" x14ac:dyDescent="0.2"/>
    <row r="74" spans="1:2" hidden="1" x14ac:dyDescent="0.2"/>
    <row r="75" spans="1:2" hidden="1" x14ac:dyDescent="0.2"/>
    <row r="76" spans="1:2" hidden="1" x14ac:dyDescent="0.2"/>
    <row r="77" spans="1:2" hidden="1" x14ac:dyDescent="0.2"/>
    <row r="78" spans="1:2" hidden="1" x14ac:dyDescent="0.2">
      <c r="A78" s="144" t="s">
        <v>37</v>
      </c>
      <c r="B78" s="144"/>
    </row>
    <row r="79" spans="1:2" hidden="1" x14ac:dyDescent="0.2">
      <c r="A79" s="144" t="s">
        <v>38</v>
      </c>
      <c r="B79" s="144"/>
    </row>
  </sheetData>
  <mergeCells count="33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E47:F47"/>
    <mergeCell ref="A78:B78"/>
    <mergeCell ref="A33:B34"/>
    <mergeCell ref="C33:C34"/>
    <mergeCell ref="A35:B35"/>
    <mergeCell ref="A36:B36"/>
    <mergeCell ref="A37:B37"/>
    <mergeCell ref="A38:B38"/>
    <mergeCell ref="A79:B79"/>
    <mergeCell ref="A39:B39"/>
    <mergeCell ref="A46:B46"/>
    <mergeCell ref="A47:B47"/>
    <mergeCell ref="C47:D4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view="pageBreakPreview" zoomScale="84" zoomScaleNormal="100" zoomScaleSheetLayoutView="84" workbookViewId="0">
      <selection activeCell="I14" sqref="I14"/>
    </sheetView>
  </sheetViews>
  <sheetFormatPr defaultRowHeight="12.75" x14ac:dyDescent="0.2"/>
  <cols>
    <col min="1" max="1" width="8.7109375" style="35" customWidth="1"/>
    <col min="2" max="2" width="43.42578125" style="84" customWidth="1"/>
    <col min="3" max="3" width="15.7109375" style="85" customWidth="1"/>
    <col min="4" max="5" width="15.7109375" style="6" customWidth="1"/>
    <col min="6" max="6" width="17.5703125" style="6" customWidth="1"/>
    <col min="7" max="7" width="17.7109375" style="6" customWidth="1"/>
    <col min="8" max="8" width="15.57031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 x14ac:dyDescent="0.25">
      <c r="A1" s="194" t="s">
        <v>0</v>
      </c>
      <c r="B1" s="194"/>
      <c r="C1" s="194"/>
      <c r="D1" s="194"/>
      <c r="E1" s="194"/>
      <c r="F1" s="194"/>
      <c r="G1" s="194"/>
    </row>
    <row r="2" spans="1:9" ht="18" x14ac:dyDescent="0.25">
      <c r="A2" s="194" t="s">
        <v>2</v>
      </c>
      <c r="B2" s="194"/>
      <c r="C2" s="194"/>
      <c r="D2" s="194"/>
      <c r="E2" s="194"/>
      <c r="F2" s="194"/>
      <c r="G2" s="194"/>
      <c r="I2" s="6" t="str">
        <f>'[3]1 ЦК'!H2</f>
        <v>на территории Тюменской области, ХМАО и ЯНАО в марте 2017 года (прогноз)</v>
      </c>
    </row>
    <row r="3" spans="1:9" ht="18" x14ac:dyDescent="0.25">
      <c r="A3" s="194" t="s">
        <v>4</v>
      </c>
      <c r="B3" s="194"/>
      <c r="C3" s="194"/>
      <c r="D3" s="194"/>
      <c r="E3" s="194"/>
      <c r="F3" s="194"/>
      <c r="G3" s="194"/>
      <c r="I3" s="6" t="str">
        <f>'[3]1 ЦК'!H3</f>
        <v xml:space="preserve">на территории Тюменской области, ХМАО и ЯНАО в феврале 2017 года (факт)                                                                                                                   </v>
      </c>
    </row>
    <row r="4" spans="1:9" ht="9" customHeight="1" x14ac:dyDescent="0.2">
      <c r="A4" s="240" t="s">
        <v>1</v>
      </c>
      <c r="B4" s="240"/>
      <c r="C4" s="240"/>
      <c r="D4" s="240"/>
      <c r="E4" s="240"/>
      <c r="F4" s="240"/>
      <c r="G4" s="240"/>
    </row>
    <row r="5" spans="1:9" ht="19.5" customHeight="1" x14ac:dyDescent="0.2">
      <c r="A5" s="240"/>
      <c r="B5" s="240"/>
      <c r="C5" s="240"/>
      <c r="D5" s="240"/>
      <c r="E5" s="240"/>
      <c r="F5" s="240"/>
      <c r="G5" s="240"/>
    </row>
    <row r="6" spans="1:9" ht="21" customHeight="1" x14ac:dyDescent="0.2">
      <c r="A6" s="241" t="s">
        <v>41</v>
      </c>
      <c r="B6" s="241"/>
      <c r="C6" s="241"/>
      <c r="D6" s="241"/>
      <c r="E6" s="241"/>
      <c r="F6" s="241"/>
      <c r="G6" s="241"/>
    </row>
    <row r="7" spans="1:9" ht="15" customHeight="1" thickBot="1" x14ac:dyDescent="0.25"/>
    <row r="8" spans="1:9" ht="24.95" customHeight="1" x14ac:dyDescent="0.2">
      <c r="A8" s="242" t="s">
        <v>7</v>
      </c>
      <c r="B8" s="244" t="s">
        <v>42</v>
      </c>
      <c r="C8" s="246" t="s">
        <v>9</v>
      </c>
      <c r="D8" s="164" t="s">
        <v>10</v>
      </c>
      <c r="E8" s="185"/>
      <c r="F8" s="185"/>
      <c r="G8" s="165"/>
    </row>
    <row r="9" spans="1:9" ht="24.95" customHeight="1" thickBot="1" x14ac:dyDescent="0.25">
      <c r="A9" s="243"/>
      <c r="B9" s="245"/>
      <c r="C9" s="247"/>
      <c r="D9" s="96" t="s">
        <v>11</v>
      </c>
      <c r="E9" s="96" t="s">
        <v>43</v>
      </c>
      <c r="F9" s="96" t="s">
        <v>12</v>
      </c>
      <c r="G9" s="14" t="s">
        <v>13</v>
      </c>
    </row>
    <row r="10" spans="1:9" ht="15.75" customHeight="1" x14ac:dyDescent="0.2">
      <c r="A10" s="97" t="s">
        <v>14</v>
      </c>
      <c r="B10" s="98" t="s">
        <v>44</v>
      </c>
      <c r="C10" s="98"/>
      <c r="D10" s="99"/>
      <c r="E10" s="99"/>
      <c r="F10" s="99"/>
      <c r="G10" s="100"/>
      <c r="H10" s="11"/>
      <c r="I10" s="11"/>
    </row>
    <row r="11" spans="1:9" ht="15.75" customHeight="1" x14ac:dyDescent="0.2">
      <c r="A11" s="101" t="s">
        <v>16</v>
      </c>
      <c r="B11" s="102" t="s">
        <v>45</v>
      </c>
      <c r="C11" s="103" t="s">
        <v>46</v>
      </c>
      <c r="D11" s="104">
        <f>[3]Расчет!E9*1000</f>
        <v>489148.777</v>
      </c>
      <c r="E11" s="105">
        <f>D11</f>
        <v>489148.777</v>
      </c>
      <c r="F11" s="105">
        <f>D11</f>
        <v>489148.777</v>
      </c>
      <c r="G11" s="106">
        <f>F11</f>
        <v>489148.777</v>
      </c>
      <c r="H11" s="11"/>
      <c r="I11" s="11"/>
    </row>
    <row r="12" spans="1:9" ht="30" customHeight="1" x14ac:dyDescent="0.2">
      <c r="A12" s="107" t="s">
        <v>19</v>
      </c>
      <c r="B12" s="108" t="s">
        <v>47</v>
      </c>
      <c r="C12" s="109" t="s">
        <v>46</v>
      </c>
      <c r="D12" s="110">
        <f>D11</f>
        <v>489148.777</v>
      </c>
      <c r="E12" s="111">
        <f>D12</f>
        <v>489148.777</v>
      </c>
      <c r="F12" s="111">
        <f>F11</f>
        <v>489148.777</v>
      </c>
      <c r="G12" s="112">
        <f>G11</f>
        <v>489148.777</v>
      </c>
      <c r="H12" s="11"/>
      <c r="I12" s="11"/>
    </row>
    <row r="13" spans="1:9" ht="15.75" customHeight="1" x14ac:dyDescent="0.2">
      <c r="A13" s="101" t="s">
        <v>48</v>
      </c>
      <c r="B13" s="102" t="s">
        <v>17</v>
      </c>
      <c r="C13" s="103" t="s">
        <v>18</v>
      </c>
      <c r="D13" s="104">
        <f>[3]Расчет!E8*1000</f>
        <v>1986.913</v>
      </c>
      <c r="E13" s="104">
        <f>[3]Расчет!E10*1000</f>
        <v>2839.3890000000001</v>
      </c>
      <c r="F13" s="104">
        <f>[3]Расчет!E12*1000</f>
        <v>3001.4379999999996</v>
      </c>
      <c r="G13" s="106">
        <f>[3]Расчет!E14*1000</f>
        <v>3061.0369999999998</v>
      </c>
      <c r="H13" s="11"/>
      <c r="I13" s="11"/>
    </row>
    <row r="14" spans="1:9" ht="39.75" customHeight="1" x14ac:dyDescent="0.2">
      <c r="A14" s="107" t="s">
        <v>49</v>
      </c>
      <c r="B14" s="108" t="s">
        <v>50</v>
      </c>
      <c r="C14" s="109" t="s">
        <v>18</v>
      </c>
      <c r="D14" s="110">
        <f>F14</f>
        <v>896.867582573645</v>
      </c>
      <c r="E14" s="111">
        <f>F14</f>
        <v>896.867582573645</v>
      </c>
      <c r="F14" s="111">
        <f>F13-F15</f>
        <v>896.867582573645</v>
      </c>
      <c r="G14" s="113">
        <f>F14</f>
        <v>896.867582573645</v>
      </c>
      <c r="H14" s="11"/>
      <c r="I14" s="11"/>
    </row>
    <row r="15" spans="1:9" ht="47.25" customHeight="1" thickBot="1" x14ac:dyDescent="0.25">
      <c r="A15" s="114" t="s">
        <v>51</v>
      </c>
      <c r="B15" s="115" t="s">
        <v>22</v>
      </c>
      <c r="C15" s="116" t="s">
        <v>18</v>
      </c>
      <c r="D15" s="117">
        <f>D13-D14</f>
        <v>1090.045417426355</v>
      </c>
      <c r="E15" s="118">
        <f>E13-E14</f>
        <v>1942.5214174263551</v>
      </c>
      <c r="F15" s="118">
        <f>F21</f>
        <v>2104.5704174263547</v>
      </c>
      <c r="G15" s="119">
        <f>G13-G14</f>
        <v>2164.1694174263548</v>
      </c>
      <c r="H15" s="11"/>
      <c r="I15" s="11"/>
    </row>
    <row r="16" spans="1:9" x14ac:dyDescent="0.2">
      <c r="A16" s="120"/>
      <c r="B16" s="121"/>
      <c r="C16" s="122"/>
      <c r="D16" s="123"/>
      <c r="E16" s="123"/>
      <c r="F16" s="123"/>
      <c r="G16" s="11"/>
      <c r="H16" s="11"/>
      <c r="I16" s="11"/>
    </row>
    <row r="17" spans="1:9" ht="13.5" thickBot="1" x14ac:dyDescent="0.25">
      <c r="A17" s="124"/>
      <c r="B17" s="121"/>
      <c r="C17" s="9"/>
      <c r="D17" s="123"/>
      <c r="E17" s="123"/>
      <c r="F17" s="123"/>
      <c r="G17" s="11"/>
      <c r="H17" s="11"/>
      <c r="I17" s="11"/>
    </row>
    <row r="18" spans="1:9" ht="47.25" customHeight="1" thickBot="1" x14ac:dyDescent="0.3">
      <c r="A18" s="226" t="s">
        <v>52</v>
      </c>
      <c r="B18" s="227"/>
      <c r="C18" s="227"/>
      <c r="D18" s="227"/>
      <c r="E18" s="227"/>
      <c r="F18" s="227"/>
      <c r="G18" s="228"/>
      <c r="H18" s="11"/>
      <c r="I18" s="11"/>
    </row>
    <row r="19" spans="1:9" ht="12.75" customHeight="1" x14ac:dyDescent="0.2">
      <c r="A19" s="229" t="s">
        <v>53</v>
      </c>
      <c r="B19" s="230"/>
      <c r="C19" s="233" t="s">
        <v>9</v>
      </c>
      <c r="D19" s="235" t="s">
        <v>10</v>
      </c>
      <c r="E19" s="236"/>
      <c r="F19" s="236"/>
      <c r="G19" s="237"/>
      <c r="H19" s="11"/>
      <c r="I19" s="11"/>
    </row>
    <row r="20" spans="1:9" ht="13.5" customHeight="1" thickBot="1" x14ac:dyDescent="0.25">
      <c r="A20" s="231"/>
      <c r="B20" s="232"/>
      <c r="C20" s="234"/>
      <c r="D20" s="125" t="s">
        <v>11</v>
      </c>
      <c r="E20" s="126" t="s">
        <v>54</v>
      </c>
      <c r="F20" s="126" t="s">
        <v>12</v>
      </c>
      <c r="G20" s="127" t="s">
        <v>13</v>
      </c>
      <c r="H20" s="11"/>
      <c r="I20" s="11"/>
    </row>
    <row r="21" spans="1:9" ht="48.75" customHeight="1" x14ac:dyDescent="0.2">
      <c r="A21" s="238" t="s">
        <v>55</v>
      </c>
      <c r="B21" s="239"/>
      <c r="C21" s="128" t="s">
        <v>18</v>
      </c>
      <c r="D21" s="129">
        <f>D15</f>
        <v>1090.045417426355</v>
      </c>
      <c r="E21" s="130">
        <f>E15</f>
        <v>1942.5214174263551</v>
      </c>
      <c r="F21" s="130">
        <f>F25+D26+D27</f>
        <v>2104.5704174263547</v>
      </c>
      <c r="G21" s="131">
        <f>G15</f>
        <v>2164.1694174263548</v>
      </c>
      <c r="H21" s="11"/>
      <c r="I21" s="11"/>
    </row>
    <row r="22" spans="1:9" ht="30.75" customHeight="1" x14ac:dyDescent="0.2">
      <c r="A22" s="219" t="s">
        <v>56</v>
      </c>
      <c r="B22" s="220"/>
      <c r="C22" s="26"/>
      <c r="D22" s="132"/>
      <c r="E22" s="133"/>
      <c r="F22" s="133"/>
      <c r="G22" s="134"/>
      <c r="H22" s="11"/>
      <c r="I22" s="11"/>
    </row>
    <row r="23" spans="1:9" ht="30.75" customHeight="1" x14ac:dyDescent="0.2">
      <c r="A23" s="214" t="s">
        <v>57</v>
      </c>
      <c r="B23" s="215"/>
      <c r="C23" s="26" t="s">
        <v>58</v>
      </c>
      <c r="D23" s="135">
        <v>804524.54</v>
      </c>
      <c r="E23" s="136">
        <v>1211753.5900000001</v>
      </c>
      <c r="F23" s="136">
        <v>1345315.69</v>
      </c>
      <c r="G23" s="137">
        <v>702686.62</v>
      </c>
      <c r="H23" s="216" t="s">
        <v>59</v>
      </c>
      <c r="I23" s="11"/>
    </row>
    <row r="24" spans="1:9" ht="30.75" customHeight="1" x14ac:dyDescent="0.2">
      <c r="A24" s="214" t="s">
        <v>60</v>
      </c>
      <c r="B24" s="215"/>
      <c r="C24" s="26" t="s">
        <v>18</v>
      </c>
      <c r="D24" s="135">
        <v>54.38</v>
      </c>
      <c r="E24" s="136">
        <v>154.44999999999999</v>
      </c>
      <c r="F24" s="136">
        <v>176.41</v>
      </c>
      <c r="G24" s="137">
        <v>357.73</v>
      </c>
      <c r="H24" s="217"/>
      <c r="I24" s="11"/>
    </row>
    <row r="25" spans="1:9" ht="30.75" customHeight="1" x14ac:dyDescent="0.2">
      <c r="A25" s="219" t="s">
        <v>25</v>
      </c>
      <c r="B25" s="220"/>
      <c r="C25" s="138" t="s">
        <v>18</v>
      </c>
      <c r="D25" s="139">
        <f>'[3]3 ЦК'!D20</f>
        <v>1167.6099999999999</v>
      </c>
      <c r="E25" s="140">
        <f>'[3]3 ЦК'!D36</f>
        <v>1913.14</v>
      </c>
      <c r="F25" s="140">
        <f>'[3]1 ЦК'!E20</f>
        <v>2076.7199999999998</v>
      </c>
      <c r="G25" s="141">
        <f>'[3]1 ЦК'!F20</f>
        <v>2136.4299999999998</v>
      </c>
      <c r="H25" s="218"/>
      <c r="I25" s="11"/>
    </row>
    <row r="26" spans="1:9" ht="30.75" customHeight="1" x14ac:dyDescent="0.2">
      <c r="A26" s="221" t="s">
        <v>61</v>
      </c>
      <c r="B26" s="222"/>
      <c r="C26" s="138" t="s">
        <v>18</v>
      </c>
      <c r="D26" s="223">
        <f>'[3]1 ЦК'!D21</f>
        <v>24.63</v>
      </c>
      <c r="E26" s="224"/>
      <c r="F26" s="224"/>
      <c r="G26" s="225"/>
      <c r="H26" s="11"/>
      <c r="I26" s="11"/>
    </row>
    <row r="27" spans="1:9" ht="50.25" customHeight="1" thickBot="1" x14ac:dyDescent="0.25">
      <c r="A27" s="209" t="s">
        <v>28</v>
      </c>
      <c r="B27" s="210"/>
      <c r="C27" s="142" t="s">
        <v>18</v>
      </c>
      <c r="D27" s="211">
        <f>SUM([3]Расчет!F47:F61)/SUM([3]Расчет!D47:D51)*1000</f>
        <v>3.2204174263547301</v>
      </c>
      <c r="E27" s="212"/>
      <c r="F27" s="212"/>
      <c r="G27" s="213"/>
      <c r="H27" s="11"/>
      <c r="I27" s="11"/>
    </row>
    <row r="28" spans="1:9" ht="16.5" hidden="1" customHeight="1" x14ac:dyDescent="0.2">
      <c r="I28" s="143"/>
    </row>
    <row r="29" spans="1:9" ht="16.5" hidden="1" customHeight="1" x14ac:dyDescent="0.2">
      <c r="I29" s="143"/>
    </row>
    <row r="30" spans="1:9" ht="16.5" hidden="1" customHeight="1" x14ac:dyDescent="0.2">
      <c r="I30" s="143"/>
    </row>
    <row r="31" spans="1:9" ht="16.5" hidden="1" customHeight="1" x14ac:dyDescent="0.2">
      <c r="I31" s="143"/>
    </row>
    <row r="32" spans="1:9" ht="16.5" hidden="1" customHeight="1" x14ac:dyDescent="0.2">
      <c r="I32" s="143"/>
    </row>
    <row r="33" spans="1:9" ht="16.5" hidden="1" customHeight="1" x14ac:dyDescent="0.2">
      <c r="I33" s="143"/>
    </row>
    <row r="34" spans="1:9" ht="18" hidden="1" customHeight="1" x14ac:dyDescent="0.25">
      <c r="A34" s="145" t="s">
        <v>34</v>
      </c>
      <c r="B34" s="145"/>
      <c r="C34" s="83"/>
      <c r="D34" s="83"/>
      <c r="E34" s="83"/>
      <c r="F34" s="83"/>
      <c r="G34" s="83"/>
    </row>
    <row r="35" spans="1:9" ht="18" hidden="1" customHeight="1" x14ac:dyDescent="0.25">
      <c r="A35" s="145" t="s">
        <v>35</v>
      </c>
      <c r="B35" s="145"/>
      <c r="C35" s="83"/>
      <c r="D35" s="83"/>
      <c r="E35" s="83"/>
      <c r="F35" s="146" t="s">
        <v>36</v>
      </c>
      <c r="G35" s="146"/>
    </row>
    <row r="36" spans="1:9" ht="18" hidden="1" customHeight="1" x14ac:dyDescent="0.25">
      <c r="B36" s="36"/>
      <c r="C36" s="37"/>
      <c r="D36" s="59"/>
      <c r="E36" s="59"/>
    </row>
    <row r="37" spans="1:9" ht="18" hidden="1" customHeight="1" x14ac:dyDescent="0.25">
      <c r="B37" s="36"/>
      <c r="C37" s="37"/>
      <c r="D37" s="59"/>
      <c r="E37" s="59"/>
    </row>
    <row r="38" spans="1:9" ht="18" hidden="1" customHeight="1" x14ac:dyDescent="0.25">
      <c r="B38" s="36"/>
      <c r="C38" s="37"/>
      <c r="D38" s="59"/>
      <c r="E38" s="59"/>
    </row>
    <row r="39" spans="1:9" ht="18" hidden="1" customHeight="1" x14ac:dyDescent="0.25">
      <c r="B39" s="36"/>
      <c r="C39" s="37"/>
      <c r="D39" s="59"/>
      <c r="E39" s="59"/>
    </row>
    <row r="40" spans="1:9" ht="18" hidden="1" customHeight="1" x14ac:dyDescent="0.25">
      <c r="B40" s="36"/>
      <c r="C40" s="37"/>
      <c r="D40" s="59"/>
      <c r="E40" s="59"/>
    </row>
    <row r="41" spans="1:9" ht="18" hidden="1" customHeight="1" x14ac:dyDescent="0.25">
      <c r="B41" s="36"/>
      <c r="C41" s="37"/>
      <c r="D41" s="59"/>
      <c r="E41" s="59"/>
    </row>
    <row r="42" spans="1:9" ht="18" hidden="1" customHeight="1" x14ac:dyDescent="0.25">
      <c r="B42" s="36"/>
      <c r="C42" s="37"/>
      <c r="D42" s="59"/>
      <c r="E42" s="59"/>
    </row>
    <row r="43" spans="1:9" ht="18" hidden="1" customHeight="1" x14ac:dyDescent="0.25">
      <c r="B43" s="36"/>
      <c r="C43" s="37"/>
      <c r="D43" s="59"/>
      <c r="E43" s="59"/>
    </row>
    <row r="44" spans="1:9" ht="18" hidden="1" customHeight="1" x14ac:dyDescent="0.25">
      <c r="A44" s="6"/>
      <c r="B44" s="6"/>
      <c r="C44" s="37"/>
      <c r="D44" s="59"/>
      <c r="E44" s="59"/>
    </row>
    <row r="45" spans="1:9" ht="18" hidden="1" customHeight="1" x14ac:dyDescent="0.2"/>
    <row r="46" spans="1:9" ht="18" hidden="1" customHeight="1" x14ac:dyDescent="0.2"/>
    <row r="47" spans="1:9" ht="18" hidden="1" customHeight="1" x14ac:dyDescent="0.2"/>
    <row r="48" spans="1:9" ht="18" hidden="1" customHeight="1" x14ac:dyDescent="0.2"/>
    <row r="49" spans="1:2" s="6" customFormat="1" ht="18" hidden="1" customHeight="1" x14ac:dyDescent="0.2">
      <c r="A49" s="35"/>
      <c r="B49" s="84"/>
    </row>
    <row r="50" spans="1:2" s="6" customFormat="1" ht="18" hidden="1" customHeight="1" x14ac:dyDescent="0.2">
      <c r="A50" s="35"/>
      <c r="B50" s="84"/>
    </row>
    <row r="51" spans="1:2" s="6" customFormat="1" ht="18" hidden="1" customHeight="1" x14ac:dyDescent="0.2">
      <c r="A51" s="35"/>
      <c r="B51" s="84"/>
    </row>
    <row r="52" spans="1:2" s="6" customFormat="1" ht="18" hidden="1" customHeight="1" x14ac:dyDescent="0.2">
      <c r="A52" s="35"/>
      <c r="B52" s="84"/>
    </row>
    <row r="53" spans="1:2" s="6" customFormat="1" ht="18" hidden="1" customHeight="1" x14ac:dyDescent="0.2">
      <c r="A53" s="35"/>
      <c r="B53" s="84"/>
    </row>
    <row r="54" spans="1:2" s="6" customFormat="1" ht="18" hidden="1" customHeight="1" x14ac:dyDescent="0.2">
      <c r="A54" s="35"/>
      <c r="B54" s="84"/>
    </row>
    <row r="55" spans="1:2" s="6" customFormat="1" ht="18" hidden="1" customHeight="1" x14ac:dyDescent="0.2">
      <c r="A55" s="35"/>
      <c r="B55" s="84"/>
    </row>
    <row r="56" spans="1:2" s="6" customFormat="1" ht="18" hidden="1" customHeight="1" x14ac:dyDescent="0.2">
      <c r="A56" s="35"/>
      <c r="B56" s="84"/>
    </row>
    <row r="57" spans="1:2" s="6" customFormat="1" ht="18" hidden="1" customHeight="1" x14ac:dyDescent="0.2">
      <c r="A57" s="35"/>
      <c r="B57" s="84"/>
    </row>
    <row r="58" spans="1:2" s="6" customFormat="1" ht="18" hidden="1" customHeight="1" x14ac:dyDescent="0.2">
      <c r="A58" s="35"/>
      <c r="B58" s="84"/>
    </row>
    <row r="59" spans="1:2" s="6" customFormat="1" ht="18" hidden="1" customHeight="1" x14ac:dyDescent="0.2">
      <c r="A59" s="35"/>
      <c r="B59" s="84"/>
    </row>
    <row r="60" spans="1:2" s="6" customFormat="1" ht="18" hidden="1" customHeight="1" x14ac:dyDescent="0.2">
      <c r="A60" s="35"/>
      <c r="B60" s="84"/>
    </row>
    <row r="61" spans="1:2" s="6" customFormat="1" ht="18" hidden="1" customHeight="1" x14ac:dyDescent="0.2">
      <c r="A61" s="35"/>
      <c r="B61" s="84"/>
    </row>
    <row r="62" spans="1:2" s="6" customFormat="1" ht="18" hidden="1" customHeight="1" x14ac:dyDescent="0.2">
      <c r="A62" s="35"/>
      <c r="B62" s="84"/>
    </row>
    <row r="63" spans="1:2" s="6" customFormat="1" ht="18" hidden="1" customHeight="1" x14ac:dyDescent="0.2">
      <c r="A63" s="144" t="s">
        <v>37</v>
      </c>
      <c r="B63" s="208"/>
    </row>
    <row r="64" spans="1:2" s="6" customFormat="1" ht="18" hidden="1" customHeight="1" x14ac:dyDescent="0.2">
      <c r="A64" s="144" t="s">
        <v>38</v>
      </c>
      <c r="B64" s="208"/>
    </row>
  </sheetData>
  <mergeCells count="28"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  <mergeCell ref="A23:B23"/>
    <mergeCell ref="H23:H25"/>
    <mergeCell ref="A24:B24"/>
    <mergeCell ref="A25:B25"/>
    <mergeCell ref="A26:B26"/>
    <mergeCell ref="D26:G26"/>
    <mergeCell ref="A64:B64"/>
    <mergeCell ref="A27:B27"/>
    <mergeCell ref="D27:G27"/>
    <mergeCell ref="A34:B34"/>
    <mergeCell ref="A35:B35"/>
    <mergeCell ref="F35:G35"/>
    <mergeCell ref="A63:B63"/>
  </mergeCells>
  <pageMargins left="1.2204724409448819" right="0.59055118110236227" top="0.39370078740157483" bottom="0.39370078740157483" header="0.31496062992125984" footer="0.31496062992125984"/>
  <pageSetup paperSize="9" scale="6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2017-03-10T10:16:44Z</dcterms:created>
  <dcterms:modified xsi:type="dcterms:W3CDTF">2017-03-10T10:20:57Z</dcterms:modified>
</cp:coreProperties>
</file>