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485" activeTab="2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5" r:id="rId5"/>
  </sheets>
  <externalReferences>
    <externalReference r:id="rId6"/>
    <externalReference r:id="rId7"/>
    <externalReference r:id="rId8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 localSheetId="4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 localSheetId="4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4">#REF!</definedName>
    <definedName name="TM">#REF!</definedName>
    <definedName name="VKBEZ">#REF!</definedName>
    <definedName name="_xlnm.Database">#REF!</definedName>
    <definedName name="мил" localSheetId="4">{0,"овz";1,"z";2,"аz";5,"овz"}</definedName>
    <definedName name="мил">{0,"овz";1,"z";2,"аz";5,"овz"}</definedName>
    <definedName name="_xlnm.Print_Area" localSheetId="0">'1 ЦК'!$A$1:$F$41</definedName>
    <definedName name="_xlnm.Print_Area" localSheetId="1">'3 ЦК'!$A$1:$D$44</definedName>
    <definedName name="_xlnm.Print_Area" localSheetId="4">'3 ЦК (СЭС)'!$A$1:$Y$50</definedName>
    <definedName name="_xlnm.Print_Area" localSheetId="2">'5 ЦК'!$A$1:$F$31</definedName>
    <definedName name="_xlnm.Print_Area" localSheetId="3">Потери!$A$1:$J$10</definedName>
    <definedName name="тыс" localSheetId="4">{0,"тысячz";1,"тысячаz";2,"тысячиz";5,"тысячz"}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N45" i="5" l="1"/>
  <c r="M49" i="5"/>
  <c r="K49" i="5"/>
  <c r="D12" i="3" l="1"/>
  <c r="E11" i="3"/>
  <c r="D22" i="2"/>
  <c r="D21" i="2"/>
  <c r="A5" i="2"/>
  <c r="D39" i="2"/>
  <c r="D23" i="2"/>
  <c r="D26" i="3"/>
  <c r="J8" i="4" s="1"/>
  <c r="D38" i="1"/>
  <c r="D19" i="1"/>
  <c r="D15" i="1" s="1"/>
  <c r="D14" i="1" s="1"/>
  <c r="A5" i="1"/>
  <c r="A4" i="3" s="1"/>
  <c r="J7" i="4" l="1"/>
  <c r="D19" i="2"/>
  <c r="D15" i="2" s="1"/>
  <c r="D14" i="2" s="1"/>
  <c r="F11" i="3"/>
  <c r="F12" i="3" s="1"/>
  <c r="E12" i="3"/>
  <c r="E19" i="1"/>
  <c r="E15" i="1" s="1"/>
  <c r="E14" i="1" s="1"/>
  <c r="G14" i="1" s="1"/>
  <c r="E38" i="1"/>
  <c r="E21" i="3"/>
  <c r="E15" i="3" s="1"/>
  <c r="E14" i="3" s="1"/>
  <c r="F19" i="1"/>
  <c r="F15" i="1" s="1"/>
  <c r="F14" i="1" s="1"/>
  <c r="D39" i="1"/>
  <c r="D37" i="2" s="1"/>
  <c r="D35" i="2" s="1"/>
  <c r="D31" i="2" s="1"/>
  <c r="D30" i="2" s="1"/>
  <c r="E37" i="1" l="1"/>
  <c r="E33" i="1" s="1"/>
  <c r="E32" i="1" s="1"/>
  <c r="D37" i="1"/>
  <c r="D33" i="1" s="1"/>
  <c r="D32" i="1" s="1"/>
  <c r="G32" i="1" s="1"/>
  <c r="D14" i="3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<sst xmlns="http://schemas.openxmlformats.org/spreadsheetml/2006/main" count="219" uniqueCount="72">
  <si>
    <t>Нерегулируемые цены на электрическую энергию (мощность),</t>
  </si>
  <si>
    <t>на территории Тюменской области, ХМАО и ЯНАО в феврале 2016 года (прогноз)</t>
  </si>
  <si>
    <t>поставляемую ООО "Сургутэнергосбыт"</t>
  </si>
  <si>
    <t xml:space="preserve">на территории Тюменской области, ХМАО и ЯНАО в январе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</si>
  <si>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</si>
  <si>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</si>
  <si>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</si>
  <si>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</si>
  <si>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</si>
  <si>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</si>
  <si>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</si>
  <si>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СН1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</si>
  <si>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</si>
  <si>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</si>
  <si>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</si>
  <si>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</si>
  <si>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</si>
  <si>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</si>
  <si>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</si>
  <si>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</si>
  <si>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</si>
  <si>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</si>
  <si>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</si>
  <si>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</si>
  <si>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</si>
  <si>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</si>
  <si>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</si>
  <si>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</si>
  <si>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</si>
  <si>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</si>
  <si>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</si>
  <si>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</si>
  <si>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</si>
  <si>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</si>
  <si>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</si>
  <si>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</si>
  <si>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</si>
  <si>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</si>
  <si>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</si>
  <si>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</si>
  <si>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</si>
  <si>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</si>
  <si>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</si>
  <si>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</si>
  <si>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</si>
  <si>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</si>
  <si>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</si>
  <si>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</si>
  <si>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</si>
  <si>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</si>
  <si>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</si>
  <si>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</si>
  <si>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</si>
  <si>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</si>
  <si>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</si>
  <si>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</si>
  <si>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</si>
  <si>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</si>
  <si>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</si>
  <si>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</si>
  <si>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</si>
  <si>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</si>
  <si>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</si>
  <si>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</si>
  <si>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</si>
  <si>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</si>
  <si>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</si>
  <si>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</si>
  <si>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</si>
  <si>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</si>
  <si>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январе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</si>
  <si>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r>
      <rPr>
        <b/>
        <sz val="12"/>
        <color indexed="10"/>
        <rFont val="Arial"/>
        <family val="2"/>
        <charset val="204"/>
      </rPr>
      <t>январь 2016</t>
    </r>
    <r>
      <rPr>
        <b/>
        <sz val="12"/>
        <color indexed="8"/>
        <rFont val="Arial"/>
        <family val="2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</si>
</sst>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3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6" fillId="0" borderId="0"/>
    <xf numFmtId="0" fontId="27" fillId="0" borderId="77" applyNumberFormat="0" applyFill="0" applyAlignment="0" applyProtection="0"/>
    <xf numFmtId="0" fontId="4" fillId="0" borderId="0"/>
    <xf numFmtId="0" fontId="4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28" fillId="0" borderId="0"/>
    <xf numFmtId="4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28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32" fillId="19" borderId="0" applyNumberFormat="0" applyBorder="0" applyAlignment="0" applyProtection="0"/>
    <xf numFmtId="10" fontId="32" fillId="20" borderId="15" applyNumberFormat="0" applyBorder="0" applyAlignment="0" applyProtection="0"/>
    <xf numFmtId="37" fontId="33" fillId="0" borderId="0"/>
    <xf numFmtId="37" fontId="33" fillId="0" borderId="0"/>
    <xf numFmtId="37" fontId="33" fillId="0" borderId="0"/>
    <xf numFmtId="0" fontId="4" fillId="0" borderId="0"/>
    <xf numFmtId="173" fontId="34" fillId="0" borderId="0"/>
    <xf numFmtId="1" fontId="4" fillId="0" borderId="0">
      <alignment horizontal="right"/>
    </xf>
    <xf numFmtId="0" fontId="26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4" borderId="0" applyNumberFormat="0" applyBorder="0" applyAlignment="0" applyProtection="0"/>
    <xf numFmtId="0" fontId="35" fillId="10" borderId="78" applyNumberFormat="0" applyAlignment="0" applyProtection="0"/>
    <xf numFmtId="0" fontId="36" fillId="25" borderId="79" applyNumberFormat="0" applyAlignment="0" applyProtection="0"/>
    <xf numFmtId="0" fontId="37" fillId="25" borderId="7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7" fillId="0" borderId="80" applyNumberFormat="0" applyFill="0" applyAlignment="0" applyProtection="0"/>
    <xf numFmtId="0" fontId="40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3" fillId="0" borderId="0"/>
    <xf numFmtId="0" fontId="44" fillId="0" borderId="82" applyNumberFormat="0" applyFill="0" applyAlignment="0" applyProtection="0"/>
    <xf numFmtId="0" fontId="45" fillId="6" borderId="0" applyNumberFormat="0" applyBorder="0" applyAlignment="0" applyProtection="0"/>
    <xf numFmtId="0" fontId="40" fillId="7" borderId="0" applyNumberFormat="0" applyBorder="0" applyAlignment="0" applyProtection="0"/>
    <xf numFmtId="0" fontId="46" fillId="27" borderId="83" applyNumberFormat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8" fillId="28" borderId="0" applyNumberFormat="0" applyBorder="0" applyAlignment="0" applyProtection="0"/>
    <xf numFmtId="0" fontId="43" fillId="0" borderId="0"/>
    <xf numFmtId="0" fontId="13" fillId="26" borderId="81" applyNumberFormat="0" applyFont="0" applyAlignment="0" applyProtection="0"/>
    <xf numFmtId="0" fontId="43" fillId="0" borderId="0"/>
    <xf numFmtId="0" fontId="43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82" applyNumberFormat="0" applyFill="0" applyAlignment="0" applyProtection="0"/>
    <xf numFmtId="0" fontId="4" fillId="0" borderId="0"/>
    <xf numFmtId="0" fontId="49" fillId="27" borderId="83" applyNumberFormat="0" applyAlignment="0" applyProtection="0"/>
    <xf numFmtId="0" fontId="41" fillId="0" borderId="0" applyNumberFormat="0" applyFill="0" applyBorder="0" applyAlignment="0" applyProtection="0"/>
    <xf numFmtId="0" fontId="50" fillId="0" borderId="84" applyNumberFormat="0" applyFill="0" applyAlignment="0" applyProtection="0"/>
    <xf numFmtId="0" fontId="51" fillId="0" borderId="85" applyNumberFormat="0" applyFill="0" applyAlignment="0" applyProtection="0"/>
    <xf numFmtId="0" fontId="52" fillId="0" borderId="86" applyNumberFormat="0" applyFill="0" applyAlignment="0" applyProtection="0"/>
    <xf numFmtId="0" fontId="52" fillId="0" borderId="0" applyNumberFormat="0" applyFill="0" applyBorder="0" applyAlignment="0" applyProtection="0"/>
    <xf numFmtId="0" fontId="27" fillId="0" borderId="77" applyNumberFormat="0" applyFill="0" applyAlignment="0" applyProtection="0"/>
    <xf numFmtId="0" fontId="49" fillId="27" borderId="83" applyNumberFormat="0" applyAlignment="0" applyProtection="0"/>
    <xf numFmtId="0" fontId="53" fillId="0" borderId="0" applyNumberFormat="0" applyFill="0" applyBorder="0" applyAlignment="0" applyProtection="0"/>
    <xf numFmtId="0" fontId="48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4" fillId="0" borderId="0"/>
    <xf numFmtId="0" fontId="6" fillId="0" borderId="0"/>
    <xf numFmtId="0" fontId="6" fillId="0" borderId="0" applyNumberFormat="0"/>
    <xf numFmtId="0" fontId="54" fillId="0" borderId="0"/>
    <xf numFmtId="0" fontId="5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6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2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45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4" fillId="0" borderId="82" applyNumberFormat="0" applyFill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  <xf numFmtId="0" fontId="28" fillId="0" borderId="0"/>
    <xf numFmtId="0" fontId="26" fillId="0" borderId="0"/>
    <xf numFmtId="0" fontId="28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7" fillId="17" borderId="0" applyNumberFormat="0" applyBorder="0" applyAlignment="0" applyProtection="0"/>
    <xf numFmtId="0" fontId="57" fillId="12" borderId="0" applyNumberFormat="0" applyBorder="0" applyAlignment="0" applyProtection="0"/>
    <xf numFmtId="0" fontId="57" fillId="28" borderId="0" applyNumberForma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1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0" fillId="7" borderId="0" applyNumberFormat="0" applyBorder="0" applyAlignment="0" applyProtection="0"/>
    <xf numFmtId="0" fontId="27" fillId="0" borderId="77" applyNumberFormat="0" applyFill="0" applyAlignment="0" applyProtection="0"/>
    <xf numFmtId="0" fontId="31" fillId="21" borderId="0" applyNumberFormat="0" applyBorder="0" applyAlignment="0" applyProtection="0"/>
    <xf numFmtId="0" fontId="27" fillId="0" borderId="77" applyNumberFormat="0" applyFill="0" applyAlignment="0" applyProtection="0"/>
    <xf numFmtId="0" fontId="36" fillId="25" borderId="79" applyNumberFormat="0" applyAlignment="0" applyProtection="0"/>
    <xf numFmtId="0" fontId="4" fillId="0" borderId="0"/>
    <xf numFmtId="0" fontId="4" fillId="0" borderId="0"/>
    <xf numFmtId="0" fontId="45" fillId="6" borderId="0" applyNumberFormat="0" applyBorder="0" applyAlignment="0" applyProtection="0"/>
    <xf numFmtId="0" fontId="31" fillId="22" borderId="0" applyNumberFormat="0" applyBorder="0" applyAlignment="0" applyProtection="0"/>
    <xf numFmtId="0" fontId="40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2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9" fillId="27" borderId="83" applyNumberFormat="0" applyAlignment="0" applyProtection="0"/>
    <xf numFmtId="0" fontId="49" fillId="27" borderId="83" applyNumberFormat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 applyNumberFormat="0" applyFill="0" applyBorder="0" applyAlignment="0" applyProtection="0"/>
    <xf numFmtId="0" fontId="48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7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4" fillId="0" borderId="82" applyNumberFormat="0" applyFill="0" applyAlignment="0" applyProtection="0"/>
    <xf numFmtId="0" fontId="46" fillId="27" borderId="83" applyNumberFormat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vertical="center" wrapText="1"/>
    </xf>
    <xf numFmtId="165" fontId="5" fillId="0" borderId="43" xfId="0" applyNumberFormat="1" applyFont="1" applyFill="1" applyBorder="1" applyAlignment="1">
      <alignment vertical="center" wrapText="1"/>
    </xf>
    <xf numFmtId="165" fontId="4" fillId="0" borderId="44" xfId="0" applyNumberFormat="1" applyFont="1" applyFill="1" applyBorder="1" applyAlignment="1">
      <alignment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165" fontId="5" fillId="0" borderId="46" xfId="1" applyNumberFormat="1" applyFont="1" applyFill="1" applyBorder="1" applyAlignment="1">
      <alignment horizontal="center" vertical="center"/>
    </xf>
    <xf numFmtId="165" fontId="5" fillId="0" borderId="47" xfId="1" applyNumberFormat="1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165" fontId="4" fillId="0" borderId="51" xfId="1" applyNumberFormat="1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65" fontId="5" fillId="4" borderId="41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166" fontId="22" fillId="0" borderId="74" xfId="4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166" fontId="22" fillId="0" borderId="76" xfId="4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Border="1"/>
    <xf numFmtId="0" fontId="25" fillId="0" borderId="0" xfId="0" applyFont="1"/>
    <xf numFmtId="164" fontId="2" fillId="0" borderId="0" xfId="115" applyNumberFormat="1" applyFont="1" applyFill="1"/>
    <xf numFmtId="49" fontId="2" fillId="0" borderId="0" xfId="115" applyNumberFormat="1" applyFont="1" applyFill="1"/>
    <xf numFmtId="0" fontId="2" fillId="0" borderId="0" xfId="115" applyFont="1" applyFill="1" applyAlignment="1">
      <alignment horizontal="center"/>
    </xf>
    <xf numFmtId="0" fontId="2" fillId="0" borderId="0" xfId="115" applyFont="1" applyFill="1"/>
    <xf numFmtId="0" fontId="3" fillId="0" borderId="0" xfId="115" applyFont="1" applyFill="1"/>
    <xf numFmtId="0" fontId="4" fillId="0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60" fillId="4" borderId="88" xfId="115" applyFont="1" applyFill="1" applyBorder="1" applyAlignment="1">
      <alignment horizontal="center" wrapText="1"/>
    </xf>
    <xf numFmtId="1" fontId="60" fillId="4" borderId="88" xfId="115" applyNumberFormat="1" applyFont="1" applyFill="1" applyBorder="1" applyAlignment="1">
      <alignment horizontal="center" wrapText="1"/>
    </xf>
    <xf numFmtId="0" fontId="60" fillId="4" borderId="88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60" fillId="4" borderId="0" xfId="115" applyFont="1" applyFill="1" applyBorder="1" applyAlignment="1">
      <alignment horizontal="center" vertical="top" wrapText="1"/>
    </xf>
    <xf numFmtId="4" fontId="60" fillId="4" borderId="0" xfId="1" applyNumberFormat="1" applyFont="1" applyFill="1" applyBorder="1" applyAlignment="1">
      <alignment horizontal="center" vertical="center" wrapText="1"/>
    </xf>
    <xf numFmtId="0" fontId="59" fillId="4" borderId="0" xfId="115" applyFont="1" applyFill="1"/>
    <xf numFmtId="0" fontId="4" fillId="4" borderId="0" xfId="115" applyFont="1" applyFill="1"/>
    <xf numFmtId="0" fontId="62" fillId="4" borderId="0" xfId="115" applyFont="1" applyFill="1"/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0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left" wrapText="1"/>
    </xf>
    <xf numFmtId="49" fontId="7" fillId="0" borderId="59" xfId="0" applyNumberFormat="1" applyFont="1" applyFill="1" applyBorder="1" applyAlignment="1">
      <alignment horizontal="left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center" vertical="center" wrapText="1"/>
    </xf>
    <xf numFmtId="49" fontId="7" fillId="0" borderId="6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7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68" xfId="0" applyNumberFormat="1" applyFont="1" applyFill="1" applyBorder="1" applyAlignment="1">
      <alignment horizontal="center" vertical="center" wrapText="1"/>
    </xf>
    <xf numFmtId="49" fontId="4" fillId="0" borderId="69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2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68" xfId="0" applyNumberFormat="1" applyFont="1" applyFill="1" applyBorder="1" applyAlignment="1">
      <alignment vertical="center" wrapText="1"/>
    </xf>
    <xf numFmtId="49" fontId="4" fillId="0" borderId="69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75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0" fillId="0" borderId="68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49" fontId="60" fillId="4" borderId="32" xfId="115" applyNumberFormat="1" applyFont="1" applyFill="1" applyBorder="1" applyAlignment="1">
      <alignment horizontal="left" wrapText="1"/>
    </xf>
    <xf numFmtId="49" fontId="60" fillId="4" borderId="33" xfId="115" applyNumberFormat="1" applyFont="1" applyFill="1" applyBorder="1" applyAlignment="1">
      <alignment horizontal="left" wrapText="1"/>
    </xf>
    <xf numFmtId="49" fontId="60" fillId="4" borderId="69" xfId="115" applyNumberFormat="1" applyFont="1" applyFill="1" applyBorder="1" applyAlignment="1">
      <alignment horizontal="left" wrapText="1"/>
    </xf>
    <xf numFmtId="4" fontId="60" fillId="4" borderId="15" xfId="1" applyNumberFormat="1" applyFont="1" applyFill="1" applyBorder="1" applyAlignment="1">
      <alignment horizontal="center"/>
    </xf>
    <xf numFmtId="2" fontId="62" fillId="4" borderId="32" xfId="115" applyNumberFormat="1" applyFont="1" applyFill="1" applyBorder="1" applyAlignment="1">
      <alignment horizontal="center" vertical="center"/>
    </xf>
    <xf numFmtId="2" fontId="62" fillId="4" borderId="69" xfId="115" applyNumberFormat="1" applyFont="1" applyFill="1" applyBorder="1" applyAlignment="1">
      <alignment horizontal="center" vertical="center"/>
    </xf>
    <xf numFmtId="49" fontId="60" fillId="4" borderId="65" xfId="115" applyNumberFormat="1" applyFont="1" applyFill="1" applyBorder="1" applyAlignment="1">
      <alignment horizontal="center" vertical="center" wrapText="1"/>
    </xf>
    <xf numFmtId="49" fontId="60" fillId="4" borderId="89" xfId="115" applyNumberFormat="1" applyFont="1" applyFill="1" applyBorder="1" applyAlignment="1">
      <alignment horizontal="center" vertical="center" wrapText="1"/>
    </xf>
    <xf numFmtId="49" fontId="60" fillId="4" borderId="70" xfId="115" applyNumberFormat="1" applyFont="1" applyFill="1" applyBorder="1" applyAlignment="1">
      <alignment horizontal="center" vertical="center" wrapText="1"/>
    </xf>
    <xf numFmtId="49" fontId="60" fillId="4" borderId="19" xfId="115" applyNumberFormat="1" applyFont="1" applyFill="1" applyBorder="1" applyAlignment="1">
      <alignment horizontal="center" vertical="center" wrapText="1"/>
    </xf>
    <xf numFmtId="49" fontId="60" fillId="4" borderId="43" xfId="115" applyNumberFormat="1" applyFont="1" applyFill="1" applyBorder="1" applyAlignment="1">
      <alignment horizontal="center" vertical="center" wrapText="1"/>
    </xf>
    <xf numFmtId="49" fontId="60" fillId="4" borderId="71" xfId="115" applyNumberFormat="1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9" fillId="4" borderId="87" xfId="115" applyFont="1" applyFill="1" applyBorder="1" applyAlignment="1">
      <alignment horizontal="left" vertical="center" wrapText="1"/>
    </xf>
    <xf numFmtId="0" fontId="60" fillId="4" borderId="88" xfId="115" applyFont="1" applyFill="1" applyBorder="1" applyAlignment="1">
      <alignment horizontal="center" wrapText="1"/>
    </xf>
    <xf numFmtId="0" fontId="61" fillId="4" borderId="88" xfId="115" applyFont="1" applyFill="1" applyBorder="1" applyAlignment="1">
      <alignment horizontal="center" vertical="top" wrapText="1"/>
    </xf>
    <xf numFmtId="0" fontId="59" fillId="4" borderId="43" xfId="115" applyFont="1" applyFill="1" applyBorder="1" applyAlignment="1">
      <alignment horizontal="left" vertical="center" wrapText="1"/>
    </xf>
    <xf numFmtId="165" fontId="59" fillId="4" borderId="43" xfId="1" applyNumberFormat="1" applyFont="1" applyFill="1" applyBorder="1" applyAlignment="1">
      <alignment horizontal="center" vertical="center" wrapText="1"/>
    </xf>
  </cellXfs>
  <cellStyles count="43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0 3 2" xfId="404"/>
    <cellStyle name="Обычный 10 4" xfId="405"/>
    <cellStyle name="Обычный 10 5" xfId="406"/>
    <cellStyle name="Обычный 11" xfId="119"/>
    <cellStyle name="Обычный 11 2" xfId="120"/>
    <cellStyle name="Обычный 12" xfId="121"/>
    <cellStyle name="Обычный 12 2" xfId="122"/>
    <cellStyle name="Обычный 12 2 2" xfId="407"/>
    <cellStyle name="Обычный 12 2 3" xfId="408"/>
    <cellStyle name="Обычный 12 2 4" xfId="409"/>
    <cellStyle name="Обычный 12 3" xfId="123"/>
    <cellStyle name="Обычный 12 4" xfId="124"/>
    <cellStyle name="Обычный 13" xfId="125"/>
    <cellStyle name="Обычный 13 2" xfId="126"/>
    <cellStyle name="Обычный 13 3" xfId="410"/>
    <cellStyle name="Обычный 13 4" xfId="411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5 3" xfId="412"/>
    <cellStyle name="Обычный 15 4" xfId="413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7 3" xfId="414"/>
    <cellStyle name="Обычный 17 4" xfId="415"/>
    <cellStyle name="Обычный 18" xfId="137"/>
    <cellStyle name="Обычный 18 2" xfId="138"/>
    <cellStyle name="Обычный 18 2 2" xfId="416"/>
    <cellStyle name="Обычный 18 3" xfId="139"/>
    <cellStyle name="Обычный 18 4" xfId="417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5 2" xfId="418"/>
    <cellStyle name="Обычный 2 5 3" xfId="419"/>
    <cellStyle name="Обычный 2 5 4" xfId="420"/>
    <cellStyle name="Обычный 2 6" xfId="160"/>
    <cellStyle name="Обычный 2 6 2" xfId="161"/>
    <cellStyle name="Обычный 2 6 3" xfId="421"/>
    <cellStyle name="Обычный 2 6 4" xfId="422"/>
    <cellStyle name="Обычный 2 7" xfId="162"/>
    <cellStyle name="Обычный 2 7 2" xfId="423"/>
    <cellStyle name="Обычный 2 7 3" xfId="424"/>
    <cellStyle name="Обычный 2 7 4" xfId="425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2 3" xfId="426"/>
    <cellStyle name="Обычный 3 2 2 4" xfId="427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28"/>
    <cellStyle name="Обычный 45 4" xfId="429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7 3" xfId="430"/>
    <cellStyle name="Обычный 7 4" xfId="431"/>
    <cellStyle name="Обычный 8" xfId="257"/>
    <cellStyle name="Обычный 8 2" xfId="258"/>
    <cellStyle name="Обычный 8 2 2" xfId="432"/>
    <cellStyle name="Обычный 8 2 3" xfId="433"/>
    <cellStyle name="Обычный 8 2 4" xfId="434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6/01_&#1071;&#1085;&#1074;&#1072;&#1088;&#1100;%202016/&#1071;&#1053;&#1042;&#1040;&#1056;&#1068;_2016_&#1055;&#1088;&#1086;&#1095;&#1080;&#1077;%20&#1047;&#1040;&#1050;&#1056;&#1067;&#1058;&#1048;&#104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5/12_&#1044;&#1077;&#1082;&#1072;&#1073;&#1088;&#1100;/&#1044;&#1045;&#1050;&#1040;&#1041;&#1056;&#1068;_2015_&#1055;&#1088;&#1086;&#1095;&#1080;&#1077;%20&#1047;&#1040;&#1050;&#1056;&#1067;&#1058;&#1048;&#104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Форма "/>
      <sheetName val="отк. декабрь"/>
      <sheetName val="Реестр сделок"/>
      <sheetName val="Расч.М"/>
      <sheetName val="3 ЦК"/>
      <sheetName val="Акт МТА"/>
      <sheetName val="Акт Запсибтрансгаз"/>
      <sheetName val="Акт Сургутмебель"/>
      <sheetName val="Акт СНГБ"/>
      <sheetName val="Акт Н-НОРД"/>
      <sheetName val="Э.Э.СГМС (1ЦК ТЭК)"/>
      <sheetName val="Акт Зеленый город"/>
      <sheetName val="Для ТЭПов"/>
      <sheetName val="Лист2"/>
      <sheetName val="ПС_МТА "/>
      <sheetName val="ПС_Запсибтрансгаз"/>
      <sheetName val="ПС_Сургутмебель "/>
      <sheetName val="ПС_НОРД "/>
      <sheetName val="ПС_СНГБ"/>
      <sheetName val="ПС_Зелёный город "/>
    </sheetNames>
    <sheetDataSet>
      <sheetData sheetId="0">
        <row r="64">
          <cell r="F64">
            <v>335.47600903954208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Форма "/>
      <sheetName val="отк. ноябрь"/>
      <sheetName val="Реестр сделок"/>
      <sheetName val="Расч.М"/>
      <sheetName val="3 ЦК"/>
      <sheetName val="Акт МТА"/>
      <sheetName val="Акт Запсибтрансгаз"/>
      <sheetName val="Акт Сургутмебель"/>
      <sheetName val="Акт СНГБ"/>
      <sheetName val="Акт Н-НОРД"/>
      <sheetName val="Э.Э.СГМС (1ЦК ТЭК)"/>
      <sheetName val="Акт Зеленый город"/>
      <sheetName val="Для ТЭПов"/>
      <sheetName val="Лист2"/>
      <sheetName val="ПС_МТА "/>
      <sheetName val="ПС_Запсибтрансгаз"/>
      <sheetName val="ПС_Сургутмебель "/>
      <sheetName val="ПС_НОРД "/>
      <sheetName val="ПС_СНГБ"/>
      <sheetName val="ПС_Зелёный город "/>
    </sheetNames>
    <sheetDataSet>
      <sheetData sheetId="0">
        <row r="57">
          <cell r="F57">
            <v>1.9317599999999999</v>
          </cell>
        </row>
        <row r="58">
          <cell r="F58">
            <v>1.77919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view="pageBreakPreview" zoomScale="86" zoomScaleNormal="89" zoomScaleSheetLayoutView="86" workbookViewId="0">
      <selection activeCell="A34" sqref="A34:XFD42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5" width="13.42578125" style="6" customWidth="1"/>
    <col min="6" max="6" width="13.710937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4" width="0" style="6" hidden="1" customWidth="1"/>
    <col min="15" max="16384" width="9.140625" style="6"/>
  </cols>
  <sheetData>
    <row r="1" spans="1:23" ht="6.75" customHeight="1" x14ac:dyDescent="0.25">
      <c r="A1" s="1"/>
      <c r="B1" s="2"/>
      <c r="C1" s="3"/>
      <c r="D1" s="4"/>
      <c r="E1" s="4"/>
      <c r="F1" s="4"/>
      <c r="G1" s="5"/>
    </row>
    <row r="2" spans="1:23" ht="18" x14ac:dyDescent="0.25">
      <c r="A2" s="180" t="s">
        <v>0</v>
      </c>
      <c r="B2" s="180"/>
      <c r="C2" s="180"/>
      <c r="D2" s="180"/>
      <c r="E2" s="180"/>
      <c r="F2" s="180"/>
      <c r="G2" s="5"/>
      <c r="H2" s="6" t="s">
        <v>1</v>
      </c>
    </row>
    <row r="3" spans="1:23" ht="18" x14ac:dyDescent="0.25">
      <c r="A3" s="180" t="s">
        <v>2</v>
      </c>
      <c r="B3" s="180"/>
      <c r="C3" s="180"/>
      <c r="D3" s="180"/>
      <c r="E3" s="180"/>
      <c r="F3" s="180"/>
      <c r="G3" s="5"/>
      <c r="H3" s="6" t="s">
        <v>3</v>
      </c>
    </row>
    <row r="4" spans="1:23" ht="18" x14ac:dyDescent="0.25">
      <c r="A4" s="180" t="s">
        <v>4</v>
      </c>
      <c r="B4" s="180"/>
      <c r="C4" s="180"/>
      <c r="D4" s="180"/>
      <c r="E4" s="180"/>
      <c r="F4" s="180"/>
      <c r="G4" s="5"/>
    </row>
    <row r="5" spans="1:23" ht="9" customHeight="1" x14ac:dyDescent="0.2">
      <c r="A5" s="181" t="str">
        <f>H3</f>
        <v xml:space="preserve">на территории Тюменской области, ХМАО и ЯНАО в январе 2016 года (факт)                                                                                                                   </v>
      </c>
      <c r="B5" s="181"/>
      <c r="C5" s="181"/>
      <c r="D5" s="181"/>
      <c r="E5" s="181"/>
      <c r="F5" s="181"/>
      <c r="G5" s="5"/>
    </row>
    <row r="6" spans="1:23" ht="19.5" customHeight="1" x14ac:dyDescent="0.2">
      <c r="A6" s="181"/>
      <c r="B6" s="181"/>
      <c r="C6" s="181"/>
      <c r="D6" s="181"/>
      <c r="E6" s="181"/>
      <c r="F6" s="181"/>
      <c r="G6" s="5"/>
    </row>
    <row r="7" spans="1:23" ht="16.5" customHeight="1" x14ac:dyDescent="0.2">
      <c r="A7" s="182" t="s">
        <v>5</v>
      </c>
      <c r="B7" s="182"/>
      <c r="C7" s="182"/>
      <c r="D7" s="182"/>
      <c r="E7" s="182"/>
      <c r="F7" s="182"/>
      <c r="G7" s="182"/>
    </row>
    <row r="8" spans="1:23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23" ht="36.75" customHeight="1" thickBot="1" x14ac:dyDescent="0.25">
      <c r="A9" s="179" t="s">
        <v>6</v>
      </c>
      <c r="B9" s="179"/>
      <c r="C9" s="179"/>
      <c r="D9" s="179"/>
      <c r="E9" s="179"/>
      <c r="F9" s="179"/>
      <c r="G9" s="12"/>
      <c r="H9" s="11"/>
      <c r="I9" s="11"/>
    </row>
    <row r="10" spans="1:23" ht="53.25" customHeight="1" x14ac:dyDescent="0.2">
      <c r="A10" s="184" t="s">
        <v>7</v>
      </c>
      <c r="B10" s="186" t="s">
        <v>8</v>
      </c>
      <c r="C10" s="188" t="s">
        <v>9</v>
      </c>
      <c r="D10" s="190" t="s">
        <v>10</v>
      </c>
      <c r="E10" s="191"/>
      <c r="F10" s="192"/>
      <c r="G10" s="11"/>
      <c r="H10" s="11"/>
    </row>
    <row r="11" spans="1:23" ht="14.25" customHeight="1" thickBot="1" x14ac:dyDescent="0.25">
      <c r="A11" s="185"/>
      <c r="B11" s="187"/>
      <c r="C11" s="189"/>
      <c r="D11" s="13" t="s">
        <v>11</v>
      </c>
      <c r="E11" s="13" t="s">
        <v>12</v>
      </c>
      <c r="F11" s="14" t="s">
        <v>13</v>
      </c>
    </row>
    <row r="12" spans="1:23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  <c r="W12" s="85"/>
    </row>
    <row r="13" spans="1:23" ht="18" customHeight="1" x14ac:dyDescent="0.2">
      <c r="A13" s="19" t="s">
        <v>16</v>
      </c>
      <c r="B13" s="20" t="s">
        <v>17</v>
      </c>
      <c r="C13" s="21" t="s">
        <v>18</v>
      </c>
      <c r="D13" s="22">
        <v>3503.7440000000001</v>
      </c>
      <c r="E13" s="22">
        <v>3646.8679999999999</v>
      </c>
      <c r="F13" s="23">
        <v>3711.1200000000003</v>
      </c>
      <c r="G13" s="11"/>
      <c r="H13" s="11"/>
      <c r="I13" s="11"/>
    </row>
    <row r="14" spans="1:23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1482.3300000000002</v>
      </c>
      <c r="E14" s="27">
        <f>E13-E15</f>
        <v>1482.3302652917587</v>
      </c>
      <c r="F14" s="28">
        <f>F13-F15</f>
        <v>1482.3300000000004</v>
      </c>
      <c r="G14" s="29">
        <f>D14-E14</f>
        <v>-2.6529175852374465E-4</v>
      </c>
      <c r="H14" s="11"/>
      <c r="I14" s="11"/>
    </row>
    <row r="15" spans="1:23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2021.414</v>
      </c>
      <c r="E15" s="33">
        <f>E19</f>
        <v>2164.5377347082413</v>
      </c>
      <c r="F15" s="34">
        <f>F19</f>
        <v>2228.79</v>
      </c>
      <c r="G15" s="11"/>
      <c r="H15" s="11"/>
      <c r="I15" s="11"/>
    </row>
    <row r="16" spans="1:23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93" t="s">
        <v>23</v>
      </c>
      <c r="B17" s="194"/>
      <c r="C17" s="197" t="s">
        <v>9</v>
      </c>
      <c r="D17" s="38"/>
      <c r="E17" s="199" t="s">
        <v>10</v>
      </c>
      <c r="F17" s="200"/>
      <c r="G17" s="39"/>
      <c r="H17" s="11"/>
    </row>
    <row r="18" spans="1:9" ht="19.5" hidden="1" customHeight="1" outlineLevel="1" thickBot="1" x14ac:dyDescent="0.25">
      <c r="A18" s="195"/>
      <c r="B18" s="196"/>
      <c r="C18" s="198"/>
      <c r="D18" s="40" t="s">
        <v>11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201" t="s">
        <v>24</v>
      </c>
      <c r="B19" s="202"/>
      <c r="C19" s="43" t="s">
        <v>18</v>
      </c>
      <c r="D19" s="44">
        <f>D20+D21+D22+D23</f>
        <v>2021.414</v>
      </c>
      <c r="E19" s="44">
        <f>E20+D21+E22+D23</f>
        <v>2164.5377347082413</v>
      </c>
      <c r="F19" s="45">
        <f>F20+D21++D23+F22</f>
        <v>2228.79</v>
      </c>
      <c r="G19" s="46"/>
      <c r="H19" s="11"/>
    </row>
    <row r="20" spans="1:9" ht="26.25" hidden="1" customHeight="1" outlineLevel="1" x14ac:dyDescent="0.2">
      <c r="A20" s="203" t="s">
        <v>25</v>
      </c>
      <c r="B20" s="204"/>
      <c r="C20" s="47" t="s">
        <v>18</v>
      </c>
      <c r="D20" s="48">
        <v>1779.19</v>
      </c>
      <c r="E20" s="48">
        <v>1931.76</v>
      </c>
      <c r="F20" s="49">
        <v>1986.5900000000001</v>
      </c>
      <c r="G20" s="50"/>
      <c r="H20" s="11"/>
    </row>
    <row r="21" spans="1:9" ht="14.25" hidden="1" customHeight="1" outlineLevel="1" x14ac:dyDescent="0.2">
      <c r="A21" s="205" t="s">
        <v>26</v>
      </c>
      <c r="B21" s="206"/>
      <c r="C21" s="51" t="s">
        <v>18</v>
      </c>
      <c r="D21" s="52">
        <v>22.31</v>
      </c>
      <c r="E21" s="53"/>
      <c r="F21" s="54"/>
      <c r="G21" s="50"/>
      <c r="H21" s="11"/>
    </row>
    <row r="22" spans="1:9" ht="27.75" hidden="1" customHeight="1" outlineLevel="1" x14ac:dyDescent="0.2">
      <c r="A22" s="205" t="s">
        <v>27</v>
      </c>
      <c r="B22" s="206"/>
      <c r="C22" s="51" t="s">
        <v>18</v>
      </c>
      <c r="D22" s="55">
        <v>217.13400000000001</v>
      </c>
      <c r="E22" s="56">
        <v>207.68773470824092</v>
      </c>
      <c r="F22" s="57">
        <v>217.11</v>
      </c>
      <c r="G22" s="50"/>
      <c r="H22" s="11"/>
    </row>
    <row r="23" spans="1:9" ht="25.5" hidden="1" customHeight="1" outlineLevel="1" thickBot="1" x14ac:dyDescent="0.3">
      <c r="A23" s="207" t="s">
        <v>28</v>
      </c>
      <c r="B23" s="208"/>
      <c r="C23" s="58" t="s">
        <v>18</v>
      </c>
      <c r="D23" s="59">
        <v>2.78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83" t="s">
        <v>29</v>
      </c>
      <c r="B26" s="183"/>
      <c r="C26" s="183"/>
      <c r="D26" s="183"/>
      <c r="E26" s="183"/>
      <c r="F26" s="183"/>
      <c r="G26" s="183"/>
    </row>
    <row r="27" spans="1:9" ht="8.25" customHeight="1" thickBot="1" x14ac:dyDescent="0.25">
      <c r="B27" s="36"/>
      <c r="C27" s="37"/>
    </row>
    <row r="28" spans="1:9" ht="48.75" customHeight="1" x14ac:dyDescent="0.2">
      <c r="A28" s="184" t="s">
        <v>7</v>
      </c>
      <c r="B28" s="186" t="s">
        <v>8</v>
      </c>
      <c r="C28" s="188" t="s">
        <v>9</v>
      </c>
      <c r="D28" s="190" t="s">
        <v>10</v>
      </c>
      <c r="E28" s="192"/>
    </row>
    <row r="29" spans="1:9" ht="16.5" customHeight="1" thickBot="1" x14ac:dyDescent="0.25">
      <c r="A29" s="185"/>
      <c r="B29" s="187"/>
      <c r="C29" s="189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3824.578</v>
      </c>
      <c r="E31" s="67">
        <v>3905.29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1573.1497372623244</v>
      </c>
      <c r="E32" s="69">
        <f>E31-E33</f>
        <v>1573.15</v>
      </c>
      <c r="F32" s="29"/>
      <c r="G32" s="29">
        <f>E32-D32</f>
        <v>2.6273767571183271E-4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2251.4282627376756</v>
      </c>
      <c r="E33" s="71">
        <f>E37</f>
        <v>2332.14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209" t="s">
        <v>30</v>
      </c>
      <c r="B35" s="210"/>
      <c r="C35" s="213" t="s">
        <v>9</v>
      </c>
      <c r="D35" s="215" t="s">
        <v>10</v>
      </c>
      <c r="E35" s="216"/>
      <c r="F35" s="6"/>
    </row>
    <row r="36" spans="1:9" ht="15.75" hidden="1" outlineLevel="1" thickBot="1" x14ac:dyDescent="0.25">
      <c r="A36" s="211"/>
      <c r="B36" s="212"/>
      <c r="C36" s="214"/>
      <c r="D36" s="73" t="s">
        <v>12</v>
      </c>
      <c r="E36" s="74" t="s">
        <v>13</v>
      </c>
    </row>
    <row r="37" spans="1:9" ht="25.5" hidden="1" customHeight="1" outlineLevel="1" thickBot="1" x14ac:dyDescent="0.25">
      <c r="A37" s="219" t="s">
        <v>24</v>
      </c>
      <c r="B37" s="220"/>
      <c r="C37" s="75" t="s">
        <v>18</v>
      </c>
      <c r="D37" s="76">
        <f>D38+D39+D40+D41</f>
        <v>2251.4282627376756</v>
      </c>
      <c r="E37" s="77">
        <f>E38+D39+E40+D41</f>
        <v>2332.14</v>
      </c>
      <c r="F37" s="29"/>
      <c r="G37" s="11"/>
    </row>
    <row r="38" spans="1:9" ht="26.25" hidden="1" customHeight="1" outlineLevel="1" x14ac:dyDescent="0.2">
      <c r="A38" s="221" t="s">
        <v>31</v>
      </c>
      <c r="B38" s="222"/>
      <c r="C38" s="78" t="s">
        <v>18</v>
      </c>
      <c r="D38" s="79">
        <f>E20</f>
        <v>1931.76</v>
      </c>
      <c r="E38" s="80">
        <f>F20</f>
        <v>1986.5900000000001</v>
      </c>
      <c r="F38" s="29"/>
    </row>
    <row r="39" spans="1:9" ht="26.25" hidden="1" customHeight="1" outlineLevel="1" x14ac:dyDescent="0.2">
      <c r="A39" s="223" t="s">
        <v>32</v>
      </c>
      <c r="B39" s="224"/>
      <c r="C39" s="81" t="s">
        <v>18</v>
      </c>
      <c r="D39" s="225">
        <f>D21</f>
        <v>22.31</v>
      </c>
      <c r="E39" s="226"/>
      <c r="H39" s="29"/>
      <c r="I39" s="29"/>
    </row>
    <row r="40" spans="1:9" ht="21" hidden="1" customHeight="1" outlineLevel="1" x14ac:dyDescent="0.2">
      <c r="A40" s="223" t="s">
        <v>33</v>
      </c>
      <c r="B40" s="224"/>
      <c r="C40" s="81" t="s">
        <v>18</v>
      </c>
      <c r="D40" s="55">
        <v>294.54826273767571</v>
      </c>
      <c r="E40" s="57">
        <v>320.43</v>
      </c>
      <c r="F40" s="29"/>
      <c r="G40" s="29"/>
      <c r="H40" s="29"/>
    </row>
    <row r="41" spans="1:9" ht="22.5" hidden="1" customHeight="1" outlineLevel="1" thickBot="1" x14ac:dyDescent="0.25">
      <c r="A41" s="217" t="s">
        <v>28</v>
      </c>
      <c r="B41" s="218"/>
      <c r="C41" s="75" t="s">
        <v>18</v>
      </c>
      <c r="D41" s="59">
        <v>2.81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  <row r="47" spans="1:9" ht="15" x14ac:dyDescent="0.25">
      <c r="B47" s="36"/>
      <c r="C47" s="37"/>
      <c r="D47" s="62"/>
      <c r="E47" s="62"/>
    </row>
    <row r="48" spans="1:9" ht="15" x14ac:dyDescent="0.25">
      <c r="B48" s="36"/>
      <c r="C48" s="37"/>
      <c r="D48" s="62"/>
      <c r="E48" s="62"/>
    </row>
    <row r="49" spans="2:5" ht="15" x14ac:dyDescent="0.25">
      <c r="B49" s="36"/>
      <c r="C49" s="37"/>
      <c r="D49" s="62"/>
      <c r="E49" s="62"/>
    </row>
    <row r="50" spans="2:5" ht="15" x14ac:dyDescent="0.25">
      <c r="B50" s="36"/>
      <c r="C50" s="37"/>
      <c r="D50" s="62"/>
      <c r="E50" s="62"/>
    </row>
  </sheetData>
  <mergeCells count="32">
    <mergeCell ref="A41:B41"/>
    <mergeCell ref="A37:B37"/>
    <mergeCell ref="A38:B38"/>
    <mergeCell ref="A39:B39"/>
    <mergeCell ref="D39:E39"/>
    <mergeCell ref="A40:B40"/>
    <mergeCell ref="A28:A29"/>
    <mergeCell ref="B28:B29"/>
    <mergeCell ref="C28:C29"/>
    <mergeCell ref="D28:E28"/>
    <mergeCell ref="A35:B36"/>
    <mergeCell ref="C35:C36"/>
    <mergeCell ref="D35:E35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86" zoomScaleNormal="100" zoomScaleSheetLayoutView="86" workbookViewId="0">
      <selection activeCell="A32" sqref="A32:XFD40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7" width="0" style="6" hidden="1" customWidth="1"/>
    <col min="18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80" t="s">
        <v>0</v>
      </c>
      <c r="B2" s="180"/>
      <c r="C2" s="180"/>
      <c r="D2" s="180"/>
      <c r="H2" s="6" t="s">
        <v>1</v>
      </c>
    </row>
    <row r="3" spans="1:8" ht="18" x14ac:dyDescent="0.25">
      <c r="A3" s="180" t="s">
        <v>2</v>
      </c>
      <c r="B3" s="180"/>
      <c r="C3" s="180"/>
      <c r="D3" s="180"/>
      <c r="H3" s="6" t="s">
        <v>3</v>
      </c>
    </row>
    <row r="4" spans="1:8" ht="18" x14ac:dyDescent="0.25">
      <c r="A4" s="180" t="s">
        <v>4</v>
      </c>
      <c r="B4" s="180"/>
      <c r="C4" s="180"/>
      <c r="D4" s="180"/>
    </row>
    <row r="5" spans="1:8" ht="9" customHeight="1" x14ac:dyDescent="0.2">
      <c r="A5" s="181" t="str">
        <f>H3</f>
        <v xml:space="preserve">на территории Тюменской области, ХМАО и ЯНАО в январе 2016 года (факт)                                                                                                                   </v>
      </c>
      <c r="B5" s="181"/>
      <c r="C5" s="181"/>
      <c r="D5" s="181"/>
    </row>
    <row r="6" spans="1:8" s="86" customFormat="1" ht="30" customHeight="1" x14ac:dyDescent="0.25">
      <c r="A6" s="181"/>
      <c r="B6" s="181"/>
      <c r="C6" s="181"/>
      <c r="D6" s="181"/>
    </row>
    <row r="7" spans="1:8" ht="18.75" customHeight="1" x14ac:dyDescent="0.2">
      <c r="A7" s="182" t="s">
        <v>34</v>
      </c>
      <c r="B7" s="182"/>
      <c r="C7" s="182"/>
      <c r="D7" s="182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83" t="s">
        <v>6</v>
      </c>
      <c r="B9" s="183"/>
      <c r="C9" s="183"/>
      <c r="D9" s="183"/>
      <c r="E9" s="11"/>
      <c r="F9" s="11"/>
    </row>
    <row r="10" spans="1:8" ht="43.5" customHeight="1" x14ac:dyDescent="0.2">
      <c r="A10" s="184" t="s">
        <v>7</v>
      </c>
      <c r="B10" s="186" t="s">
        <v>8</v>
      </c>
      <c r="C10" s="188" t="s">
        <v>9</v>
      </c>
      <c r="D10" s="87" t="s">
        <v>10</v>
      </c>
      <c r="E10" s="11"/>
      <c r="F10" s="11"/>
    </row>
    <row r="11" spans="1:8" ht="14.25" customHeight="1" thickBot="1" x14ac:dyDescent="0.25">
      <c r="A11" s="185"/>
      <c r="B11" s="187"/>
      <c r="C11" s="189"/>
      <c r="D11" s="14" t="s">
        <v>35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2717.7930000000001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1389.8590000000002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1327.934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93" t="s">
        <v>23</v>
      </c>
      <c r="B17" s="194"/>
      <c r="C17" s="197" t="s">
        <v>9</v>
      </c>
      <c r="D17" s="89" t="s">
        <v>10</v>
      </c>
      <c r="E17" s="39"/>
      <c r="F17" s="11"/>
    </row>
    <row r="18" spans="1:7" ht="13.5" hidden="1" outlineLevel="1" thickBot="1" x14ac:dyDescent="0.25">
      <c r="A18" s="195"/>
      <c r="B18" s="196"/>
      <c r="C18" s="198"/>
      <c r="D18" s="90" t="s">
        <v>35</v>
      </c>
      <c r="E18" s="42"/>
      <c r="F18" s="11"/>
    </row>
    <row r="19" spans="1:7" ht="28.5" hidden="1" customHeight="1" outlineLevel="1" thickBot="1" x14ac:dyDescent="0.25">
      <c r="A19" s="201" t="s">
        <v>24</v>
      </c>
      <c r="B19" s="202"/>
      <c r="C19" s="43" t="s">
        <v>18</v>
      </c>
      <c r="D19" s="91">
        <f>D20+D22+D23+D21</f>
        <v>1327.934</v>
      </c>
      <c r="E19" s="46"/>
      <c r="F19" s="11"/>
    </row>
    <row r="20" spans="1:7" ht="26.25" hidden="1" customHeight="1" outlineLevel="1" x14ac:dyDescent="0.2">
      <c r="A20" s="203" t="s">
        <v>25</v>
      </c>
      <c r="B20" s="204"/>
      <c r="C20" s="47" t="s">
        <v>18</v>
      </c>
      <c r="D20" s="92">
        <v>1085.71</v>
      </c>
      <c r="E20" s="50"/>
      <c r="F20" s="11"/>
    </row>
    <row r="21" spans="1:7" ht="14.25" hidden="1" customHeight="1" outlineLevel="1" x14ac:dyDescent="0.2">
      <c r="A21" s="205" t="s">
        <v>26</v>
      </c>
      <c r="B21" s="206"/>
      <c r="C21" s="51" t="s">
        <v>18</v>
      </c>
      <c r="D21" s="93">
        <f>'1 ЦК'!D21</f>
        <v>22.31</v>
      </c>
      <c r="E21" s="50"/>
      <c r="F21" s="11"/>
    </row>
    <row r="22" spans="1:7" ht="27.75" hidden="1" customHeight="1" outlineLevel="1" x14ac:dyDescent="0.2">
      <c r="A22" s="205" t="s">
        <v>27</v>
      </c>
      <c r="B22" s="206"/>
      <c r="C22" s="51" t="s">
        <v>18</v>
      </c>
      <c r="D22" s="94">
        <f>'1 ЦК'!D22</f>
        <v>217.13400000000001</v>
      </c>
      <c r="E22" s="50"/>
      <c r="F22" s="63"/>
    </row>
    <row r="23" spans="1:7" ht="25.5" hidden="1" customHeight="1" outlineLevel="1" thickBot="1" x14ac:dyDescent="0.3">
      <c r="A23" s="207" t="s">
        <v>28</v>
      </c>
      <c r="B23" s="208"/>
      <c r="C23" s="58" t="s">
        <v>18</v>
      </c>
      <c r="D23" s="95">
        <f>'1 ЦК'!D23</f>
        <v>2.78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9.5" customHeight="1" thickBot="1" x14ac:dyDescent="0.25">
      <c r="A25" s="183" t="s">
        <v>29</v>
      </c>
      <c r="B25" s="183"/>
      <c r="C25" s="183"/>
      <c r="D25" s="183"/>
      <c r="E25" s="11"/>
      <c r="F25" s="11"/>
    </row>
    <row r="26" spans="1:7" ht="43.5" customHeight="1" x14ac:dyDescent="0.2">
      <c r="A26" s="184" t="s">
        <v>7</v>
      </c>
      <c r="B26" s="186" t="s">
        <v>8</v>
      </c>
      <c r="C26" s="188" t="s">
        <v>9</v>
      </c>
      <c r="D26" s="87" t="s">
        <v>10</v>
      </c>
      <c r="E26" s="11"/>
      <c r="F26" s="11"/>
    </row>
    <row r="27" spans="1:7" ht="14.25" customHeight="1" thickBot="1" x14ac:dyDescent="0.25">
      <c r="A27" s="185"/>
      <c r="B27" s="187"/>
      <c r="C27" s="189"/>
      <c r="D27" s="14" t="s">
        <v>36</v>
      </c>
    </row>
    <row r="28" spans="1:7" ht="15.75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customHeight="1" x14ac:dyDescent="0.2">
      <c r="A29" s="19" t="s">
        <v>16</v>
      </c>
      <c r="B29" s="20" t="s">
        <v>17</v>
      </c>
      <c r="C29" s="21" t="s">
        <v>18</v>
      </c>
      <c r="D29" s="23">
        <v>4107.1319999999996</v>
      </c>
      <c r="E29" s="11"/>
      <c r="F29" s="11"/>
      <c r="G29" s="11"/>
    </row>
    <row r="30" spans="1:7" ht="30.75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2013.1919999999996</v>
      </c>
      <c r="E30" s="11"/>
      <c r="F30" s="11"/>
      <c r="G30" s="11"/>
    </row>
    <row r="31" spans="1:7" ht="31.5" customHeight="1" thickBot="1" x14ac:dyDescent="0.25">
      <c r="A31" s="30" t="s">
        <v>21</v>
      </c>
      <c r="B31" s="31" t="s">
        <v>22</v>
      </c>
      <c r="C31" s="32" t="s">
        <v>18</v>
      </c>
      <c r="D31" s="88">
        <f>D35</f>
        <v>2093.94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93" t="s">
        <v>23</v>
      </c>
      <c r="B33" s="194"/>
      <c r="C33" s="197" t="s">
        <v>9</v>
      </c>
      <c r="D33" s="89" t="s">
        <v>10</v>
      </c>
      <c r="E33" s="39"/>
      <c r="F33" s="11"/>
    </row>
    <row r="34" spans="1:6" ht="13.5" hidden="1" outlineLevel="1" thickBot="1" x14ac:dyDescent="0.25">
      <c r="A34" s="195"/>
      <c r="B34" s="196"/>
      <c r="C34" s="198"/>
      <c r="D34" s="90" t="s">
        <v>36</v>
      </c>
      <c r="E34" s="42"/>
      <c r="F34" s="11"/>
    </row>
    <row r="35" spans="1:6" ht="28.5" hidden="1" customHeight="1" outlineLevel="1" thickBot="1" x14ac:dyDescent="0.25">
      <c r="A35" s="201" t="s">
        <v>24</v>
      </c>
      <c r="B35" s="202"/>
      <c r="C35" s="43" t="s">
        <v>18</v>
      </c>
      <c r="D35" s="91">
        <f>D36+D38+D39+D37</f>
        <v>2093.94</v>
      </c>
      <c r="E35" s="46"/>
      <c r="F35" s="11"/>
    </row>
    <row r="36" spans="1:6" hidden="1" outlineLevel="1" x14ac:dyDescent="0.2">
      <c r="A36" s="203" t="s">
        <v>25</v>
      </c>
      <c r="B36" s="204"/>
      <c r="C36" s="47" t="s">
        <v>18</v>
      </c>
      <c r="D36" s="92">
        <v>1931.76</v>
      </c>
      <c r="E36" s="50"/>
      <c r="F36" s="11"/>
    </row>
    <row r="37" spans="1:6" hidden="1" outlineLevel="1" x14ac:dyDescent="0.2">
      <c r="A37" s="205" t="s">
        <v>26</v>
      </c>
      <c r="B37" s="206"/>
      <c r="C37" s="51" t="s">
        <v>18</v>
      </c>
      <c r="D37" s="93">
        <f>'1 ЦК'!D39:E39</f>
        <v>22.31</v>
      </c>
      <c r="E37" s="50"/>
      <c r="F37" s="11"/>
    </row>
    <row r="38" spans="1:6" ht="27" hidden="1" customHeight="1" outlineLevel="1" x14ac:dyDescent="0.2">
      <c r="A38" s="205" t="s">
        <v>27</v>
      </c>
      <c r="B38" s="206"/>
      <c r="C38" s="51" t="s">
        <v>18</v>
      </c>
      <c r="D38" s="94">
        <v>137.06</v>
      </c>
      <c r="E38" s="50"/>
      <c r="F38" s="63"/>
    </row>
    <row r="39" spans="1:6" ht="25.5" hidden="1" customHeight="1" outlineLevel="1" thickBot="1" x14ac:dyDescent="0.3">
      <c r="A39" s="207" t="s">
        <v>28</v>
      </c>
      <c r="B39" s="208"/>
      <c r="C39" s="58" t="s">
        <v>18</v>
      </c>
      <c r="D39" s="95">
        <f>'1 ЦК'!D41:E41</f>
        <v>2.81</v>
      </c>
      <c r="E39" s="62"/>
      <c r="F39" s="11"/>
    </row>
    <row r="40" spans="1:6" ht="18.75" hidden="1" customHeight="1" collapsed="1" x14ac:dyDescent="0.25">
      <c r="A40" s="7"/>
      <c r="B40" s="8"/>
      <c r="C40" s="9"/>
      <c r="D40" s="62"/>
      <c r="E40" s="11"/>
      <c r="F40" s="11"/>
    </row>
    <row r="41" spans="1:6" ht="24.75" customHeight="1" x14ac:dyDescent="0.2">
      <c r="A41" s="7"/>
      <c r="B41" s="8"/>
      <c r="C41" s="9"/>
      <c r="D41" s="10"/>
      <c r="F41" s="11"/>
    </row>
    <row r="42" spans="1:6" ht="18" x14ac:dyDescent="0.25">
      <c r="E42" s="83"/>
    </row>
    <row r="43" spans="1:6" ht="18" customHeight="1" x14ac:dyDescent="0.2"/>
    <row r="44" spans="1:6" ht="15" x14ac:dyDescent="0.25">
      <c r="B44" s="36"/>
      <c r="C44" s="37"/>
      <c r="D44" s="62"/>
    </row>
  </sheetData>
  <mergeCells count="27">
    <mergeCell ref="A38:B38"/>
    <mergeCell ref="A39:B39"/>
    <mergeCell ref="A33:B34"/>
    <mergeCell ref="C33:C34"/>
    <mergeCell ref="A35:B35"/>
    <mergeCell ref="A36:B36"/>
    <mergeCell ref="A37:B3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84" zoomScaleNormal="100" zoomScaleSheetLayoutView="84" workbookViewId="0">
      <selection activeCell="P24" sqref="P24"/>
    </sheetView>
  </sheetViews>
  <sheetFormatPr defaultRowHeight="12.75" x14ac:dyDescent="0.2"/>
  <cols>
    <col min="1" max="1" width="8.7109375" style="35" customWidth="1"/>
    <col min="2" max="2" width="55.7109375" style="84" customWidth="1"/>
    <col min="3" max="3" width="15.7109375" style="85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2" width="14.42578125" style="6" hidden="1" customWidth="1"/>
    <col min="13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80" t="s">
        <v>0</v>
      </c>
      <c r="B1" s="180"/>
      <c r="C1" s="180"/>
      <c r="D1" s="180"/>
      <c r="E1" s="180"/>
      <c r="F1" s="180"/>
    </row>
    <row r="2" spans="1:8" ht="18" x14ac:dyDescent="0.25">
      <c r="A2" s="180" t="s">
        <v>2</v>
      </c>
      <c r="B2" s="180"/>
      <c r="C2" s="180"/>
      <c r="D2" s="180"/>
      <c r="E2" s="180"/>
      <c r="F2" s="180"/>
      <c r="H2" s="6" t="s">
        <v>1</v>
      </c>
    </row>
    <row r="3" spans="1:8" ht="18" x14ac:dyDescent="0.25">
      <c r="A3" s="180" t="s">
        <v>4</v>
      </c>
      <c r="B3" s="180"/>
      <c r="C3" s="180"/>
      <c r="D3" s="180"/>
      <c r="E3" s="180"/>
      <c r="F3" s="180"/>
      <c r="H3" s="6" t="s">
        <v>3</v>
      </c>
    </row>
    <row r="4" spans="1:8" ht="9" customHeight="1" x14ac:dyDescent="0.2">
      <c r="A4" s="229" t="str">
        <f>'1 ЦК'!A5</f>
        <v xml:space="preserve">на территории Тюменской области, ХМАО и ЯНАО в январе 2016 года (факт)                                                                                                                   </v>
      </c>
      <c r="B4" s="181"/>
      <c r="C4" s="181"/>
      <c r="D4" s="181"/>
      <c r="E4" s="181"/>
      <c r="F4" s="181"/>
    </row>
    <row r="5" spans="1:8" ht="19.5" customHeight="1" x14ac:dyDescent="0.2">
      <c r="A5" s="181"/>
      <c r="B5" s="181"/>
      <c r="C5" s="181"/>
      <c r="D5" s="181"/>
      <c r="E5" s="181"/>
      <c r="F5" s="181"/>
    </row>
    <row r="6" spans="1:8" ht="21" customHeight="1" x14ac:dyDescent="0.2">
      <c r="A6" s="230" t="s">
        <v>37</v>
      </c>
      <c r="B6" s="230"/>
      <c r="C6" s="230"/>
      <c r="D6" s="230"/>
      <c r="E6" s="230"/>
      <c r="F6" s="230"/>
    </row>
    <row r="7" spans="1:8" ht="15" customHeight="1" thickBot="1" x14ac:dyDescent="0.25"/>
    <row r="8" spans="1:8" ht="24.95" customHeight="1" x14ac:dyDescent="0.2">
      <c r="A8" s="231" t="s">
        <v>7</v>
      </c>
      <c r="B8" s="233" t="s">
        <v>38</v>
      </c>
      <c r="C8" s="235" t="s">
        <v>9</v>
      </c>
      <c r="D8" s="190" t="s">
        <v>10</v>
      </c>
      <c r="E8" s="191"/>
      <c r="F8" s="192"/>
    </row>
    <row r="9" spans="1:8" ht="24.95" customHeight="1" thickBot="1" x14ac:dyDescent="0.25">
      <c r="A9" s="232"/>
      <c r="B9" s="234"/>
      <c r="C9" s="236"/>
      <c r="D9" s="96" t="s">
        <v>35</v>
      </c>
      <c r="E9" s="96" t="s">
        <v>12</v>
      </c>
      <c r="F9" s="14" t="s">
        <v>13</v>
      </c>
    </row>
    <row r="10" spans="1:8" ht="15.75" customHeight="1" x14ac:dyDescent="0.2">
      <c r="A10" s="97" t="s">
        <v>14</v>
      </c>
      <c r="B10" s="98" t="s">
        <v>39</v>
      </c>
      <c r="C10" s="98"/>
      <c r="D10" s="99"/>
      <c r="E10" s="99"/>
      <c r="F10" s="100"/>
      <c r="G10" s="11"/>
      <c r="H10" s="11"/>
    </row>
    <row r="11" spans="1:8" ht="15.75" customHeight="1" x14ac:dyDescent="0.2">
      <c r="A11" s="101" t="s">
        <v>16</v>
      </c>
      <c r="B11" s="102" t="s">
        <v>40</v>
      </c>
      <c r="C11" s="103" t="s">
        <v>41</v>
      </c>
      <c r="D11" s="104">
        <v>335476.00899999996</v>
      </c>
      <c r="E11" s="105">
        <f>D11</f>
        <v>335476.00899999996</v>
      </c>
      <c r="F11" s="106">
        <f>E11</f>
        <v>335476.00899999996</v>
      </c>
      <c r="G11" s="11"/>
      <c r="H11" s="11"/>
    </row>
    <row r="12" spans="1:8" ht="15.75" customHeight="1" x14ac:dyDescent="0.2">
      <c r="A12" s="107" t="s">
        <v>19</v>
      </c>
      <c r="B12" s="108" t="s">
        <v>42</v>
      </c>
      <c r="C12" s="109" t="s">
        <v>41</v>
      </c>
      <c r="D12" s="110">
        <f>D11</f>
        <v>335476.00899999996</v>
      </c>
      <c r="E12" s="111">
        <f>E11</f>
        <v>335476.00899999996</v>
      </c>
      <c r="F12" s="112">
        <f>F11</f>
        <v>335476.00899999996</v>
      </c>
      <c r="G12" s="11"/>
      <c r="H12" s="11"/>
    </row>
    <row r="13" spans="1:8" ht="15.75" customHeight="1" x14ac:dyDescent="0.2">
      <c r="A13" s="101" t="s">
        <v>43</v>
      </c>
      <c r="B13" s="102" t="s">
        <v>17</v>
      </c>
      <c r="C13" s="103" t="s">
        <v>18</v>
      </c>
      <c r="D13" s="104">
        <v>1865.5360000000001</v>
      </c>
      <c r="E13" s="104">
        <v>2791.6979999999999</v>
      </c>
      <c r="F13" s="106">
        <v>2846.4569999999999</v>
      </c>
      <c r="G13" s="11"/>
      <c r="H13" s="11"/>
    </row>
    <row r="14" spans="1:8" ht="25.5" x14ac:dyDescent="0.2">
      <c r="A14" s="107" t="s">
        <v>44</v>
      </c>
      <c r="B14" s="108" t="s">
        <v>45</v>
      </c>
      <c r="C14" s="109" t="s">
        <v>18</v>
      </c>
      <c r="D14" s="110">
        <f>E14</f>
        <v>834.53342920549335</v>
      </c>
      <c r="E14" s="111">
        <f>E13-E15</f>
        <v>834.53342920549335</v>
      </c>
      <c r="F14" s="113">
        <f>E14</f>
        <v>834.53342920549335</v>
      </c>
      <c r="G14" s="11"/>
      <c r="H14" s="11"/>
    </row>
    <row r="15" spans="1:8" ht="28.5" customHeight="1" thickBot="1" x14ac:dyDescent="0.25">
      <c r="A15" s="114" t="s">
        <v>46</v>
      </c>
      <c r="B15" s="115" t="s">
        <v>22</v>
      </c>
      <c r="C15" s="116" t="s">
        <v>18</v>
      </c>
      <c r="D15" s="117">
        <f>D13-D14</f>
        <v>1031.0025707945067</v>
      </c>
      <c r="E15" s="118">
        <f>E21</f>
        <v>1957.1645707945065</v>
      </c>
      <c r="F15" s="119">
        <f>F13-F14</f>
        <v>2011.9235707945065</v>
      </c>
      <c r="G15" s="11"/>
      <c r="H15" s="11"/>
    </row>
    <row r="16" spans="1:8" x14ac:dyDescent="0.2">
      <c r="A16" s="120"/>
      <c r="B16" s="121"/>
      <c r="C16" s="122"/>
      <c r="D16" s="123"/>
      <c r="E16" s="123"/>
      <c r="F16" s="11"/>
      <c r="G16" s="11"/>
      <c r="H16" s="11"/>
    </row>
    <row r="17" spans="1:8" ht="13.5" thickBot="1" x14ac:dyDescent="0.25">
      <c r="A17" s="124"/>
      <c r="B17" s="121"/>
      <c r="C17" s="9"/>
      <c r="D17" s="123"/>
      <c r="E17" s="123"/>
      <c r="F17" s="11"/>
      <c r="G17" s="11"/>
      <c r="H17" s="11"/>
    </row>
    <row r="18" spans="1:8" ht="47.25" customHeight="1" thickBot="1" x14ac:dyDescent="0.3">
      <c r="A18" s="237" t="s">
        <v>47</v>
      </c>
      <c r="B18" s="238"/>
      <c r="C18" s="238"/>
      <c r="D18" s="238"/>
      <c r="E18" s="238"/>
      <c r="F18" s="239"/>
      <c r="G18" s="11"/>
      <c r="H18" s="11"/>
    </row>
    <row r="19" spans="1:8" ht="12.75" customHeight="1" x14ac:dyDescent="0.2">
      <c r="A19" s="240" t="s">
        <v>48</v>
      </c>
      <c r="B19" s="241"/>
      <c r="C19" s="244" t="s">
        <v>9</v>
      </c>
      <c r="D19" s="246" t="s">
        <v>10</v>
      </c>
      <c r="E19" s="247"/>
      <c r="F19" s="248"/>
      <c r="G19" s="11"/>
      <c r="H19" s="11"/>
    </row>
    <row r="20" spans="1:8" ht="13.5" customHeight="1" thickBot="1" x14ac:dyDescent="0.25">
      <c r="A20" s="242"/>
      <c r="B20" s="243"/>
      <c r="C20" s="245"/>
      <c r="D20" s="125" t="s">
        <v>35</v>
      </c>
      <c r="E20" s="126" t="s">
        <v>12</v>
      </c>
      <c r="F20" s="127" t="s">
        <v>13</v>
      </c>
      <c r="G20" s="11"/>
      <c r="H20" s="11"/>
    </row>
    <row r="21" spans="1:8" ht="30.75" customHeight="1" x14ac:dyDescent="0.2">
      <c r="A21" s="249" t="s">
        <v>49</v>
      </c>
      <c r="B21" s="250"/>
      <c r="C21" s="128" t="s">
        <v>18</v>
      </c>
      <c r="D21" s="129">
        <f>D15</f>
        <v>1031.0025707945067</v>
      </c>
      <c r="E21" s="130">
        <f>E25+D26+D27</f>
        <v>1957.1645707945065</v>
      </c>
      <c r="F21" s="131">
        <f>F15</f>
        <v>2011.9235707945065</v>
      </c>
      <c r="G21" s="11"/>
      <c r="H21" s="11"/>
    </row>
    <row r="22" spans="1:8" ht="30.75" customHeight="1" x14ac:dyDescent="0.2">
      <c r="A22" s="227" t="s">
        <v>50</v>
      </c>
      <c r="B22" s="228"/>
      <c r="C22" s="26"/>
      <c r="D22" s="132"/>
      <c r="E22" s="133"/>
      <c r="F22" s="134"/>
      <c r="G22" s="11"/>
      <c r="H22" s="11"/>
    </row>
    <row r="23" spans="1:8" ht="30.75" customHeight="1" x14ac:dyDescent="0.2">
      <c r="A23" s="256" t="s">
        <v>51</v>
      </c>
      <c r="B23" s="257"/>
      <c r="C23" s="26" t="s">
        <v>52</v>
      </c>
      <c r="D23" s="135">
        <v>744311.06</v>
      </c>
      <c r="E23" s="136">
        <v>1237545.43</v>
      </c>
      <c r="F23" s="137">
        <v>513716.51</v>
      </c>
      <c r="G23" s="258" t="s">
        <v>53</v>
      </c>
      <c r="H23" s="11"/>
    </row>
    <row r="24" spans="1:8" ht="30.75" customHeight="1" x14ac:dyDescent="0.2">
      <c r="A24" s="256" t="s">
        <v>54</v>
      </c>
      <c r="B24" s="257"/>
      <c r="C24" s="26" t="s">
        <v>18</v>
      </c>
      <c r="D24" s="135">
        <v>59.42</v>
      </c>
      <c r="E24" s="136">
        <v>190.77</v>
      </c>
      <c r="F24" s="137">
        <v>382.94</v>
      </c>
      <c r="G24" s="259"/>
      <c r="H24" s="11"/>
    </row>
    <row r="25" spans="1:8" ht="30.75" customHeight="1" x14ac:dyDescent="0.2">
      <c r="A25" s="227" t="s">
        <v>25</v>
      </c>
      <c r="B25" s="228"/>
      <c r="C25" s="138" t="s">
        <v>18</v>
      </c>
      <c r="D25" s="139">
        <v>1085.71</v>
      </c>
      <c r="E25" s="140">
        <v>1931.76</v>
      </c>
      <c r="F25" s="141">
        <v>1986.5900000000001</v>
      </c>
      <c r="G25" s="260"/>
      <c r="H25" s="11"/>
    </row>
    <row r="26" spans="1:8" ht="30.75" customHeight="1" x14ac:dyDescent="0.2">
      <c r="A26" s="261" t="s">
        <v>55</v>
      </c>
      <c r="B26" s="262"/>
      <c r="C26" s="138" t="s">
        <v>18</v>
      </c>
      <c r="D26" s="263">
        <f>'1 ЦК'!D21</f>
        <v>22.31</v>
      </c>
      <c r="E26" s="264"/>
      <c r="F26" s="265"/>
      <c r="G26" s="11"/>
      <c r="H26" s="11"/>
    </row>
    <row r="27" spans="1:8" ht="30.75" customHeight="1" thickBot="1" x14ac:dyDescent="0.25">
      <c r="A27" s="251" t="s">
        <v>28</v>
      </c>
      <c r="B27" s="252"/>
      <c r="C27" s="142" t="s">
        <v>18</v>
      </c>
      <c r="D27" s="253">
        <v>3.0945707945065184</v>
      </c>
      <c r="E27" s="254"/>
      <c r="F27" s="255"/>
      <c r="G27" s="11"/>
      <c r="H27" s="11"/>
    </row>
    <row r="28" spans="1:8" ht="16.5" customHeight="1" x14ac:dyDescent="0.2">
      <c r="H28" s="143"/>
    </row>
    <row r="29" spans="1:8" ht="16.5" customHeight="1" x14ac:dyDescent="0.2">
      <c r="H29" s="143"/>
    </row>
    <row r="30" spans="1:8" ht="16.5" customHeight="1" x14ac:dyDescent="0.2">
      <c r="H30" s="143"/>
    </row>
    <row r="31" spans="1:8" ht="16.5" customHeight="1" x14ac:dyDescent="0.2">
      <c r="H31" s="143"/>
    </row>
  </sheetData>
  <mergeCells count="23">
    <mergeCell ref="A27:B27"/>
    <mergeCell ref="D27:F27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="87" zoomScaleNormal="100" zoomScaleSheetLayoutView="87" workbookViewId="0">
      <selection activeCell="A4" sqref="A4:H4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2" t="s">
        <v>56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0" ht="43.5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</row>
    <row r="3" spans="1:10" ht="26.25" customHeight="1" thickBot="1" x14ac:dyDescent="0.3">
      <c r="A3" s="273" t="s">
        <v>71</v>
      </c>
      <c r="B3" s="273"/>
      <c r="C3" s="273"/>
      <c r="D3" s="144"/>
      <c r="E3" s="144"/>
      <c r="F3" s="144"/>
      <c r="G3" s="144"/>
      <c r="H3" s="144"/>
      <c r="I3" s="144"/>
      <c r="J3" s="144"/>
    </row>
    <row r="4" spans="1:10" ht="27.75" customHeight="1" thickBot="1" x14ac:dyDescent="0.3">
      <c r="A4" s="274" t="s">
        <v>57</v>
      </c>
      <c r="B4" s="275"/>
      <c r="C4" s="275"/>
      <c r="D4" s="275"/>
      <c r="E4" s="275"/>
      <c r="F4" s="275"/>
      <c r="G4" s="275"/>
      <c r="H4" s="276"/>
      <c r="I4" s="145" t="s">
        <v>58</v>
      </c>
      <c r="J4" s="146" t="s">
        <v>59</v>
      </c>
    </row>
    <row r="5" spans="1:10" ht="27" customHeight="1" thickBot="1" x14ac:dyDescent="0.3">
      <c r="A5" s="277">
        <v>1</v>
      </c>
      <c r="B5" s="278"/>
      <c r="C5" s="278"/>
      <c r="D5" s="278"/>
      <c r="E5" s="278"/>
      <c r="F5" s="278"/>
      <c r="G5" s="278"/>
      <c r="H5" s="279"/>
      <c r="I5" s="145">
        <v>2</v>
      </c>
      <c r="J5" s="146">
        <v>3</v>
      </c>
    </row>
    <row r="6" spans="1:10" ht="32.25" customHeight="1" x14ac:dyDescent="0.25">
      <c r="A6" s="280" t="s">
        <v>60</v>
      </c>
      <c r="B6" s="281"/>
      <c r="C6" s="281"/>
      <c r="D6" s="281"/>
      <c r="E6" s="281"/>
      <c r="F6" s="281"/>
      <c r="G6" s="281"/>
      <c r="H6" s="281"/>
      <c r="I6" s="147" t="s">
        <v>18</v>
      </c>
      <c r="J6" s="148">
        <v>1559.873</v>
      </c>
    </row>
    <row r="7" spans="1:10" ht="34.5" customHeight="1" x14ac:dyDescent="0.25">
      <c r="A7" s="270" t="s">
        <v>61</v>
      </c>
      <c r="B7" s="271"/>
      <c r="C7" s="271"/>
      <c r="D7" s="271"/>
      <c r="E7" s="271"/>
      <c r="F7" s="271"/>
      <c r="G7" s="271"/>
      <c r="H7" s="271"/>
      <c r="I7" s="149" t="s">
        <v>18</v>
      </c>
      <c r="J7" s="148">
        <f>J6-J8</f>
        <v>1534.4684292054935</v>
      </c>
    </row>
    <row r="8" spans="1:10" ht="90" customHeight="1" thickBot="1" x14ac:dyDescent="0.3">
      <c r="A8" s="267" t="s">
        <v>62</v>
      </c>
      <c r="B8" s="268"/>
      <c r="C8" s="268"/>
      <c r="D8" s="268"/>
      <c r="E8" s="268"/>
      <c r="F8" s="268"/>
      <c r="G8" s="268"/>
      <c r="H8" s="269"/>
      <c r="I8" s="150" t="s">
        <v>18</v>
      </c>
      <c r="J8" s="151">
        <f>'5 ЦК'!D26+'5 ЦК'!D27</f>
        <v>25.404570794506519</v>
      </c>
    </row>
    <row r="9" spans="1:10" x14ac:dyDescent="0.25">
      <c r="A9" s="152"/>
      <c r="B9" s="153"/>
      <c r="C9" s="153"/>
      <c r="D9" s="153"/>
      <c r="E9" s="153"/>
      <c r="F9" s="153"/>
      <c r="G9" s="153"/>
      <c r="H9" s="153"/>
      <c r="I9" s="154"/>
      <c r="J9" s="154"/>
    </row>
    <row r="12" spans="1:10" ht="15.75" x14ac:dyDescent="0.25">
      <c r="A12" s="155"/>
      <c r="B12" s="155"/>
      <c r="C12" s="155"/>
      <c r="D12" s="155"/>
      <c r="E12" s="155"/>
      <c r="F12" s="155"/>
      <c r="G12" s="155"/>
      <c r="H12" s="155"/>
      <c r="I12" s="155"/>
      <c r="J12" s="155"/>
    </row>
    <row r="13" spans="1:10" ht="15.75" x14ac:dyDescent="0.25">
      <c r="A13" s="155"/>
      <c r="B13" s="155"/>
      <c r="C13" s="155"/>
      <c r="D13" s="155"/>
      <c r="E13" s="155"/>
      <c r="F13" s="155"/>
      <c r="G13" s="155"/>
      <c r="H13" s="155"/>
      <c r="I13" s="266"/>
      <c r="J13" s="266"/>
    </row>
  </sheetData>
  <mergeCells count="8">
    <mergeCell ref="I13:J13"/>
    <mergeCell ref="A8:H8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view="pageBreakPreview" zoomScale="80" zoomScaleNormal="85" zoomScaleSheetLayoutView="80" workbookViewId="0">
      <selection activeCell="S46" sqref="S46"/>
    </sheetView>
  </sheetViews>
  <sheetFormatPr defaultRowHeight="12.75" x14ac:dyDescent="0.2"/>
  <cols>
    <col min="1" max="1" width="8.7109375" style="176" customWidth="1"/>
    <col min="2" max="2" width="9.7109375" style="177" customWidth="1"/>
    <col min="3" max="3" width="9.7109375" style="178" customWidth="1"/>
    <col min="4" max="14" width="9.7109375" style="161" customWidth="1"/>
    <col min="15" max="15" width="10" style="161" customWidth="1"/>
    <col min="16" max="25" width="9.7109375" style="161" customWidth="1"/>
    <col min="26" max="26" width="17.42578125" style="161" customWidth="1"/>
    <col min="27" max="27" width="9.140625" style="161"/>
    <col min="28" max="28" width="15.85546875" style="161" customWidth="1"/>
    <col min="29" max="32" width="9.140625" style="161"/>
    <col min="33" max="33" width="11.140625" style="161" bestFit="1" customWidth="1"/>
    <col min="34" max="16384" width="9.140625" style="161"/>
  </cols>
  <sheetData>
    <row r="1" spans="1:25" ht="6.75" customHeight="1" x14ac:dyDescent="0.25">
      <c r="A1" s="156"/>
      <c r="B1" s="157"/>
      <c r="C1" s="158"/>
      <c r="D1" s="159"/>
      <c r="E1" s="159"/>
      <c r="F1" s="160"/>
    </row>
    <row r="2" spans="1:25" ht="27.75" customHeight="1" x14ac:dyDescent="0.2">
      <c r="A2" s="296" t="s">
        <v>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</row>
    <row r="3" spans="1:25" ht="19.5" customHeight="1" x14ac:dyDescent="0.2">
      <c r="A3" s="296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</row>
    <row r="4" spans="1:25" ht="17.25" customHeight="1" x14ac:dyDescent="0.2">
      <c r="A4" s="296" t="s">
        <v>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</row>
    <row r="5" spans="1:25" ht="9" customHeight="1" x14ac:dyDescent="0.2">
      <c r="A5" s="297" t="s">
        <v>70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</row>
    <row r="6" spans="1:25" ht="18" customHeight="1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</row>
    <row r="7" spans="1:25" ht="20.25" customHeight="1" x14ac:dyDescent="0.2">
      <c r="A7" s="298" t="s">
        <v>63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</row>
    <row r="8" spans="1:25" ht="30.75" customHeight="1" x14ac:dyDescent="0.2">
      <c r="A8" s="297" t="s">
        <v>64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</row>
    <row r="9" spans="1:25" ht="12" customHeight="1" x14ac:dyDescent="0.2">
      <c r="A9" s="162"/>
      <c r="B9" s="163"/>
      <c r="C9" s="164"/>
      <c r="D9" s="10"/>
      <c r="E9" s="10"/>
      <c r="F9" s="165"/>
      <c r="G9" s="165"/>
      <c r="H9" s="165"/>
    </row>
    <row r="10" spans="1:25" ht="15.75" x14ac:dyDescent="0.2">
      <c r="A10" s="299" t="s">
        <v>65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</row>
    <row r="11" spans="1:25" ht="41.25" customHeight="1" x14ac:dyDescent="0.2">
      <c r="A11" s="300" t="s">
        <v>66</v>
      </c>
      <c r="B11" s="301" t="s">
        <v>67</v>
      </c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</row>
    <row r="12" spans="1:25" ht="15.75" x14ac:dyDescent="0.25">
      <c r="A12" s="300"/>
      <c r="B12" s="166">
        <v>1</v>
      </c>
      <c r="C12" s="167">
        <v>2</v>
      </c>
      <c r="D12" s="166">
        <v>3</v>
      </c>
      <c r="E12" s="167">
        <v>4</v>
      </c>
      <c r="F12" s="166">
        <v>5</v>
      </c>
      <c r="G12" s="167">
        <v>6</v>
      </c>
      <c r="H12" s="166">
        <v>7</v>
      </c>
      <c r="I12" s="167">
        <v>8</v>
      </c>
      <c r="J12" s="166">
        <v>9</v>
      </c>
      <c r="K12" s="167">
        <v>10</v>
      </c>
      <c r="L12" s="166">
        <v>11</v>
      </c>
      <c r="M12" s="167">
        <v>12</v>
      </c>
      <c r="N12" s="166">
        <v>13</v>
      </c>
      <c r="O12" s="167">
        <v>14</v>
      </c>
      <c r="P12" s="166">
        <v>15</v>
      </c>
      <c r="Q12" s="167">
        <v>16</v>
      </c>
      <c r="R12" s="166">
        <v>17</v>
      </c>
      <c r="S12" s="167">
        <v>18</v>
      </c>
      <c r="T12" s="166">
        <v>19</v>
      </c>
      <c r="U12" s="167">
        <v>20</v>
      </c>
      <c r="V12" s="166">
        <v>21</v>
      </c>
      <c r="W12" s="167">
        <v>22</v>
      </c>
      <c r="X12" s="166">
        <v>23</v>
      </c>
      <c r="Y12" s="167">
        <v>24</v>
      </c>
    </row>
    <row r="13" spans="1:25" ht="15.75" x14ac:dyDescent="0.2">
      <c r="A13" s="168">
        <v>1</v>
      </c>
      <c r="B13" s="169">
        <v>697.88531141781425</v>
      </c>
      <c r="C13" s="169">
        <v>696.84728141781432</v>
      </c>
      <c r="D13" s="169">
        <v>696.75716141781425</v>
      </c>
      <c r="E13" s="169">
        <v>697.08475141781423</v>
      </c>
      <c r="F13" s="169">
        <v>698.04664141781427</v>
      </c>
      <c r="G13" s="169">
        <v>722.68278141781434</v>
      </c>
      <c r="H13" s="169">
        <v>750.32215141781433</v>
      </c>
      <c r="I13" s="169">
        <v>760.72462141781432</v>
      </c>
      <c r="J13" s="169">
        <v>763.40363141781427</v>
      </c>
      <c r="K13" s="169">
        <v>766.00960141781434</v>
      </c>
      <c r="L13" s="169">
        <v>768.17452141781428</v>
      </c>
      <c r="M13" s="169">
        <v>768.55299141781427</v>
      </c>
      <c r="N13" s="169">
        <v>766.84591141781425</v>
      </c>
      <c r="O13" s="169">
        <v>768.78080141781425</v>
      </c>
      <c r="P13" s="169">
        <v>774.84433141781426</v>
      </c>
      <c r="Q13" s="169">
        <v>775.26259141781429</v>
      </c>
      <c r="R13" s="169">
        <v>787.03854141781426</v>
      </c>
      <c r="S13" s="169">
        <v>783.80643141781434</v>
      </c>
      <c r="T13" s="169">
        <v>785.6574914178143</v>
      </c>
      <c r="U13" s="169">
        <v>776.94408141781423</v>
      </c>
      <c r="V13" s="169">
        <v>768.35409141781429</v>
      </c>
      <c r="W13" s="169">
        <v>783.40510141781431</v>
      </c>
      <c r="X13" s="169">
        <v>764.39217141781432</v>
      </c>
      <c r="Y13" s="169">
        <v>740.47502141781433</v>
      </c>
    </row>
    <row r="14" spans="1:25" ht="15.75" x14ac:dyDescent="0.2">
      <c r="A14" s="168">
        <v>2</v>
      </c>
      <c r="B14" s="169">
        <v>723.07922141781432</v>
      </c>
      <c r="C14" s="169">
        <v>699.51941141781424</v>
      </c>
      <c r="D14" s="169">
        <v>700.06614141781426</v>
      </c>
      <c r="E14" s="169">
        <v>699.69179141781433</v>
      </c>
      <c r="F14" s="169">
        <v>701.19116141781433</v>
      </c>
      <c r="G14" s="169">
        <v>732.39195141781431</v>
      </c>
      <c r="H14" s="169">
        <v>762.9129414178143</v>
      </c>
      <c r="I14" s="169">
        <v>767.56632141781427</v>
      </c>
      <c r="J14" s="169">
        <v>791.91660141781426</v>
      </c>
      <c r="K14" s="169">
        <v>801.72568141781426</v>
      </c>
      <c r="L14" s="169">
        <v>816.14604141781433</v>
      </c>
      <c r="M14" s="169">
        <v>817.0931014178143</v>
      </c>
      <c r="N14" s="169">
        <v>804.98194141781426</v>
      </c>
      <c r="O14" s="169">
        <v>807.25964141781424</v>
      </c>
      <c r="P14" s="169">
        <v>836.75150141781432</v>
      </c>
      <c r="Q14" s="169">
        <v>862.8979914178143</v>
      </c>
      <c r="R14" s="169">
        <v>884.84237141781432</v>
      </c>
      <c r="S14" s="169">
        <v>900.84855141781429</v>
      </c>
      <c r="T14" s="169">
        <v>870.40002141781429</v>
      </c>
      <c r="U14" s="169">
        <v>841.99771141781423</v>
      </c>
      <c r="V14" s="169">
        <v>811.36964141781425</v>
      </c>
      <c r="W14" s="169">
        <v>793.89940141781426</v>
      </c>
      <c r="X14" s="169">
        <v>784.51417141781428</v>
      </c>
      <c r="Y14" s="169">
        <v>768.24154141781423</v>
      </c>
    </row>
    <row r="15" spans="1:25" ht="15.75" x14ac:dyDescent="0.2">
      <c r="A15" s="168">
        <v>3</v>
      </c>
      <c r="B15" s="169">
        <v>731.66058141781423</v>
      </c>
      <c r="C15" s="169">
        <v>694.37838141781424</v>
      </c>
      <c r="D15" s="169">
        <v>693.77788141781423</v>
      </c>
      <c r="E15" s="169">
        <v>693.75365141781424</v>
      </c>
      <c r="F15" s="169">
        <v>693.83520141781423</v>
      </c>
      <c r="G15" s="169">
        <v>698.51350141781427</v>
      </c>
      <c r="H15" s="169">
        <v>726.03634141781424</v>
      </c>
      <c r="I15" s="169">
        <v>724.8081114178143</v>
      </c>
      <c r="J15" s="169">
        <v>734.16764141781425</v>
      </c>
      <c r="K15" s="169">
        <v>712.89064141781432</v>
      </c>
      <c r="L15" s="169">
        <v>720.21620141781432</v>
      </c>
      <c r="M15" s="169">
        <v>702.49996141781423</v>
      </c>
      <c r="N15" s="169">
        <v>688.49203141781425</v>
      </c>
      <c r="O15" s="169">
        <v>700.73106141781432</v>
      </c>
      <c r="P15" s="169">
        <v>716.1864914178143</v>
      </c>
      <c r="Q15" s="169">
        <v>759.45388141781427</v>
      </c>
      <c r="R15" s="169">
        <v>783.98808141781433</v>
      </c>
      <c r="S15" s="169">
        <v>794.09294141781425</v>
      </c>
      <c r="T15" s="169">
        <v>776.07442141781428</v>
      </c>
      <c r="U15" s="169">
        <v>747.56190141781428</v>
      </c>
      <c r="V15" s="169">
        <v>741.30196141781425</v>
      </c>
      <c r="W15" s="169">
        <v>703.78377141781425</v>
      </c>
      <c r="X15" s="169">
        <v>688.83847141781428</v>
      </c>
      <c r="Y15" s="169">
        <v>688.73474141781423</v>
      </c>
    </row>
    <row r="16" spans="1:25" ht="15.75" x14ac:dyDescent="0.2">
      <c r="A16" s="168">
        <v>4</v>
      </c>
      <c r="B16" s="169">
        <v>688.91987141781431</v>
      </c>
      <c r="C16" s="169">
        <v>689.10555141781424</v>
      </c>
      <c r="D16" s="169">
        <v>689.17209141781427</v>
      </c>
      <c r="E16" s="169">
        <v>689.39633141781428</v>
      </c>
      <c r="F16" s="169">
        <v>689.47602141781431</v>
      </c>
      <c r="G16" s="169">
        <v>642.22794141781424</v>
      </c>
      <c r="H16" s="169">
        <v>707.78937141781432</v>
      </c>
      <c r="I16" s="169">
        <v>723.60421141781433</v>
      </c>
      <c r="J16" s="169">
        <v>743.96284141781427</v>
      </c>
      <c r="K16" s="169">
        <v>777.04701141781425</v>
      </c>
      <c r="L16" s="169">
        <v>774.88375141781432</v>
      </c>
      <c r="M16" s="169">
        <v>779.81039141781423</v>
      </c>
      <c r="N16" s="169">
        <v>770.70847141781428</v>
      </c>
      <c r="O16" s="169">
        <v>779.18941141781431</v>
      </c>
      <c r="P16" s="169">
        <v>805.10337141781429</v>
      </c>
      <c r="Q16" s="169">
        <v>848.99241141781431</v>
      </c>
      <c r="R16" s="169">
        <v>870.24690141781423</v>
      </c>
      <c r="S16" s="169">
        <v>873.77402141781431</v>
      </c>
      <c r="T16" s="169">
        <v>870.46983141781425</v>
      </c>
      <c r="U16" s="169">
        <v>826.41989141781426</v>
      </c>
      <c r="V16" s="169">
        <v>785.32813141781423</v>
      </c>
      <c r="W16" s="169">
        <v>780.11364141781428</v>
      </c>
      <c r="X16" s="169">
        <v>763.07096141781426</v>
      </c>
      <c r="Y16" s="169">
        <v>693.01039141781428</v>
      </c>
    </row>
    <row r="17" spans="1:33" ht="15.75" x14ac:dyDescent="0.2">
      <c r="A17" s="168">
        <v>5</v>
      </c>
      <c r="B17" s="169">
        <v>687.95478141781427</v>
      </c>
      <c r="C17" s="169">
        <v>688.20161141781432</v>
      </c>
      <c r="D17" s="169">
        <v>688.28728141781426</v>
      </c>
      <c r="E17" s="169">
        <v>688.28797141781433</v>
      </c>
      <c r="F17" s="169">
        <v>688.68319141781433</v>
      </c>
      <c r="G17" s="169">
        <v>687.10020141781433</v>
      </c>
      <c r="H17" s="169">
        <v>707.97781141781434</v>
      </c>
      <c r="I17" s="169">
        <v>722.58660141781434</v>
      </c>
      <c r="J17" s="169">
        <v>733.69101141781425</v>
      </c>
      <c r="K17" s="169">
        <v>761.3447214178143</v>
      </c>
      <c r="L17" s="169">
        <v>772.34660141781433</v>
      </c>
      <c r="M17" s="169">
        <v>772.57884141781426</v>
      </c>
      <c r="N17" s="169">
        <v>765.36652141781428</v>
      </c>
      <c r="O17" s="169">
        <v>776.49005141781424</v>
      </c>
      <c r="P17" s="169">
        <v>791.80678141781425</v>
      </c>
      <c r="Q17" s="169">
        <v>812.71389141781424</v>
      </c>
      <c r="R17" s="169">
        <v>824.95516141781434</v>
      </c>
      <c r="S17" s="169">
        <v>825.34738141781429</v>
      </c>
      <c r="T17" s="169">
        <v>815.17913141781423</v>
      </c>
      <c r="U17" s="169">
        <v>781.53509141781433</v>
      </c>
      <c r="V17" s="169">
        <v>782.9625614178143</v>
      </c>
      <c r="W17" s="169">
        <v>741.72146141781434</v>
      </c>
      <c r="X17" s="169">
        <v>679.31191141781426</v>
      </c>
      <c r="Y17" s="169">
        <v>686.9576514178143</v>
      </c>
    </row>
    <row r="18" spans="1:33" ht="15.75" x14ac:dyDescent="0.2">
      <c r="A18" s="168">
        <v>6</v>
      </c>
      <c r="B18" s="169">
        <v>687.27174141781427</v>
      </c>
      <c r="C18" s="169">
        <v>687.48676141781425</v>
      </c>
      <c r="D18" s="169">
        <v>687.55264141781424</v>
      </c>
      <c r="E18" s="169">
        <v>687.64752141781423</v>
      </c>
      <c r="F18" s="169">
        <v>687.70933141781427</v>
      </c>
      <c r="G18" s="169">
        <v>687.12809141781429</v>
      </c>
      <c r="H18" s="169">
        <v>719.01372141781428</v>
      </c>
      <c r="I18" s="169">
        <v>738.64811141781433</v>
      </c>
      <c r="J18" s="169">
        <v>767.26753141781433</v>
      </c>
      <c r="K18" s="169">
        <v>788.46960141781426</v>
      </c>
      <c r="L18" s="169">
        <v>797.67638141781424</v>
      </c>
      <c r="M18" s="169">
        <v>798.12253141781423</v>
      </c>
      <c r="N18" s="169">
        <v>785.0149314178143</v>
      </c>
      <c r="O18" s="169">
        <v>803.02040141781424</v>
      </c>
      <c r="P18" s="169">
        <v>822.8230614178143</v>
      </c>
      <c r="Q18" s="169">
        <v>858.67691141781427</v>
      </c>
      <c r="R18" s="169">
        <v>886.06355141781432</v>
      </c>
      <c r="S18" s="169">
        <v>880.0737814178143</v>
      </c>
      <c r="T18" s="169">
        <v>872.3551214178143</v>
      </c>
      <c r="U18" s="169">
        <v>840.20623141781425</v>
      </c>
      <c r="V18" s="169">
        <v>809.44427141781432</v>
      </c>
      <c r="W18" s="169">
        <v>782.78780141781431</v>
      </c>
      <c r="X18" s="169">
        <v>763.10518141781426</v>
      </c>
      <c r="Y18" s="169">
        <v>702.4331114178143</v>
      </c>
    </row>
    <row r="19" spans="1:33" ht="15.75" x14ac:dyDescent="0.2">
      <c r="A19" s="168">
        <v>7</v>
      </c>
      <c r="B19" s="169">
        <v>689.80905141781432</v>
      </c>
      <c r="C19" s="169">
        <v>690.15976141781425</v>
      </c>
      <c r="D19" s="169">
        <v>690.63467141781427</v>
      </c>
      <c r="E19" s="169">
        <v>690.92358141781426</v>
      </c>
      <c r="F19" s="169">
        <v>691.22890141781431</v>
      </c>
      <c r="G19" s="169">
        <v>690.86882141781427</v>
      </c>
      <c r="H19" s="169">
        <v>723.59849141781433</v>
      </c>
      <c r="I19" s="169">
        <v>735.58914141781429</v>
      </c>
      <c r="J19" s="169">
        <v>747.98847141781425</v>
      </c>
      <c r="K19" s="169">
        <v>737.25382141781427</v>
      </c>
      <c r="L19" s="169">
        <v>766.54624141781426</v>
      </c>
      <c r="M19" s="169">
        <v>776.30771141781429</v>
      </c>
      <c r="N19" s="169">
        <v>761.24021141781429</v>
      </c>
      <c r="O19" s="169">
        <v>773.81548141781434</v>
      </c>
      <c r="P19" s="169">
        <v>792.54963141781434</v>
      </c>
      <c r="Q19" s="169">
        <v>814.85894141781432</v>
      </c>
      <c r="R19" s="169">
        <v>848.63124141781429</v>
      </c>
      <c r="S19" s="169">
        <v>851.09414141781428</v>
      </c>
      <c r="T19" s="169">
        <v>845.31968141781431</v>
      </c>
      <c r="U19" s="169">
        <v>817.42755141781424</v>
      </c>
      <c r="V19" s="169">
        <v>791.20199141781427</v>
      </c>
      <c r="W19" s="169">
        <v>784.38640141781434</v>
      </c>
      <c r="X19" s="169">
        <v>742.91604141781431</v>
      </c>
      <c r="Y19" s="169">
        <v>707.87365141781424</v>
      </c>
    </row>
    <row r="20" spans="1:33" ht="15.75" x14ac:dyDescent="0.2">
      <c r="A20" s="168">
        <v>8</v>
      </c>
      <c r="B20" s="169">
        <v>724.80368141781423</v>
      </c>
      <c r="C20" s="169">
        <v>695.5007914178143</v>
      </c>
      <c r="D20" s="169">
        <v>695.77771141781432</v>
      </c>
      <c r="E20" s="169">
        <v>696.21457141781434</v>
      </c>
      <c r="F20" s="169">
        <v>696.34157141781429</v>
      </c>
      <c r="G20" s="169">
        <v>712.65004141781424</v>
      </c>
      <c r="H20" s="169">
        <v>751.41828141781423</v>
      </c>
      <c r="I20" s="169">
        <v>770.16193141781423</v>
      </c>
      <c r="J20" s="169">
        <v>790.31436141781433</v>
      </c>
      <c r="K20" s="169">
        <v>812.99920141781433</v>
      </c>
      <c r="L20" s="169">
        <v>819.72248141781427</v>
      </c>
      <c r="M20" s="169">
        <v>822.76221141781423</v>
      </c>
      <c r="N20" s="169">
        <v>818.31574141781425</v>
      </c>
      <c r="O20" s="169">
        <v>831.48189141781427</v>
      </c>
      <c r="P20" s="169">
        <v>854.35860141781427</v>
      </c>
      <c r="Q20" s="169">
        <v>919.78756141781423</v>
      </c>
      <c r="R20" s="169">
        <v>936.04393141781429</v>
      </c>
      <c r="S20" s="169">
        <v>958.38135141781424</v>
      </c>
      <c r="T20" s="169">
        <v>913.1891914178143</v>
      </c>
      <c r="U20" s="169">
        <v>890.20985141781432</v>
      </c>
      <c r="V20" s="169">
        <v>848.71253141781426</v>
      </c>
      <c r="W20" s="169">
        <v>795.38856141781423</v>
      </c>
      <c r="X20" s="169">
        <v>779.53888141781431</v>
      </c>
      <c r="Y20" s="169">
        <v>733.32285141781426</v>
      </c>
    </row>
    <row r="21" spans="1:33" ht="15.75" x14ac:dyDescent="0.2">
      <c r="A21" s="168">
        <v>9</v>
      </c>
      <c r="B21" s="169">
        <v>779.15192141781426</v>
      </c>
      <c r="C21" s="169">
        <v>773.79491141781432</v>
      </c>
      <c r="D21" s="169">
        <v>771.96660141781433</v>
      </c>
      <c r="E21" s="169">
        <v>762.31606141781424</v>
      </c>
      <c r="F21" s="169">
        <v>779.68469141781429</v>
      </c>
      <c r="G21" s="169">
        <v>785.70673141781424</v>
      </c>
      <c r="H21" s="169">
        <v>820.20835141781424</v>
      </c>
      <c r="I21" s="169">
        <v>870.8865514178143</v>
      </c>
      <c r="J21" s="169">
        <v>937.8680914178143</v>
      </c>
      <c r="K21" s="169">
        <v>1016.9211414178143</v>
      </c>
      <c r="L21" s="169">
        <v>1039.8733714178143</v>
      </c>
      <c r="M21" s="169">
        <v>1038.0430514178142</v>
      </c>
      <c r="N21" s="169">
        <v>1027.1277414178141</v>
      </c>
      <c r="O21" s="169">
        <v>1037.4148914178143</v>
      </c>
      <c r="P21" s="169">
        <v>1062.0554314178141</v>
      </c>
      <c r="Q21" s="169">
        <v>1093.2921314178141</v>
      </c>
      <c r="R21" s="169">
        <v>1123.8145914178142</v>
      </c>
      <c r="S21" s="169">
        <v>1150.0470314178142</v>
      </c>
      <c r="T21" s="169">
        <v>1105.1351214178142</v>
      </c>
      <c r="U21" s="169">
        <v>1071.2158214178141</v>
      </c>
      <c r="V21" s="169">
        <v>1011.9512214178143</v>
      </c>
      <c r="W21" s="169">
        <v>971.81646141781425</v>
      </c>
      <c r="X21" s="169">
        <v>929.55819141781433</v>
      </c>
      <c r="Y21" s="169">
        <v>791.75893141781432</v>
      </c>
    </row>
    <row r="22" spans="1:33" ht="15.75" x14ac:dyDescent="0.2">
      <c r="A22" s="168">
        <v>10</v>
      </c>
      <c r="B22" s="169">
        <v>778.91205141781427</v>
      </c>
      <c r="C22" s="169">
        <v>759.4575614178143</v>
      </c>
      <c r="D22" s="169">
        <v>709.36504141781427</v>
      </c>
      <c r="E22" s="169">
        <v>704.62305141781428</v>
      </c>
      <c r="F22" s="169">
        <v>711.64796141781426</v>
      </c>
      <c r="G22" s="169">
        <v>777.71470141781424</v>
      </c>
      <c r="H22" s="169">
        <v>788.35326141781434</v>
      </c>
      <c r="I22" s="169">
        <v>816.7212514178143</v>
      </c>
      <c r="J22" s="169">
        <v>842.43063141781431</v>
      </c>
      <c r="K22" s="169">
        <v>881.84659141781424</v>
      </c>
      <c r="L22" s="169">
        <v>881.37940141781428</v>
      </c>
      <c r="M22" s="169">
        <v>932.26725141781424</v>
      </c>
      <c r="N22" s="169">
        <v>914.63662141781424</v>
      </c>
      <c r="O22" s="169">
        <v>911.86096141781434</v>
      </c>
      <c r="P22" s="169">
        <v>947.63942141781433</v>
      </c>
      <c r="Q22" s="169">
        <v>991.33584141781432</v>
      </c>
      <c r="R22" s="169">
        <v>1026.3916314178141</v>
      </c>
      <c r="S22" s="169">
        <v>1038.9650014178142</v>
      </c>
      <c r="T22" s="169">
        <v>1009.9434014178142</v>
      </c>
      <c r="U22" s="169">
        <v>971.43349141781425</v>
      </c>
      <c r="V22" s="169">
        <v>947.79586141781431</v>
      </c>
      <c r="W22" s="169">
        <v>863.99350141781429</v>
      </c>
      <c r="X22" s="169">
        <v>791.50933141781434</v>
      </c>
      <c r="Y22" s="169">
        <v>779.12756141781426</v>
      </c>
    </row>
    <row r="23" spans="1:33" ht="15.75" x14ac:dyDescent="0.2">
      <c r="A23" s="168">
        <v>11</v>
      </c>
      <c r="B23" s="169">
        <v>768.92930141781426</v>
      </c>
      <c r="C23" s="169">
        <v>735.28991141781432</v>
      </c>
      <c r="D23" s="169">
        <v>706.6914414178143</v>
      </c>
      <c r="E23" s="169">
        <v>710.21751141781431</v>
      </c>
      <c r="F23" s="169">
        <v>761.98963141781428</v>
      </c>
      <c r="G23" s="169">
        <v>781.82912141781424</v>
      </c>
      <c r="H23" s="169">
        <v>804.27764141781427</v>
      </c>
      <c r="I23" s="169">
        <v>997.98865141781425</v>
      </c>
      <c r="J23" s="169">
        <v>1013.3303814178142</v>
      </c>
      <c r="K23" s="169">
        <v>1005.4135114178143</v>
      </c>
      <c r="L23" s="169">
        <v>1000.0972014178143</v>
      </c>
      <c r="M23" s="169">
        <v>997.33180141781429</v>
      </c>
      <c r="N23" s="169">
        <v>992.20035141781432</v>
      </c>
      <c r="O23" s="169">
        <v>1002.4274614178142</v>
      </c>
      <c r="P23" s="169">
        <v>1021.7046014178143</v>
      </c>
      <c r="Q23" s="169">
        <v>1023.5258314178143</v>
      </c>
      <c r="R23" s="169">
        <v>1013.1790814178142</v>
      </c>
      <c r="S23" s="169">
        <v>1003.6325014178143</v>
      </c>
      <c r="T23" s="169">
        <v>1001.6283114178143</v>
      </c>
      <c r="U23" s="169">
        <v>989.86150141781434</v>
      </c>
      <c r="V23" s="169">
        <v>940.17565141781427</v>
      </c>
      <c r="W23" s="169">
        <v>917.17499141781434</v>
      </c>
      <c r="X23" s="169">
        <v>816.55446141781431</v>
      </c>
      <c r="Y23" s="169">
        <v>770.10610141781433</v>
      </c>
    </row>
    <row r="24" spans="1:33" ht="15.75" x14ac:dyDescent="0.2">
      <c r="A24" s="168">
        <v>12</v>
      </c>
      <c r="B24" s="169">
        <v>706.11312141781434</v>
      </c>
      <c r="C24" s="169">
        <v>697.35727141781433</v>
      </c>
      <c r="D24" s="169">
        <v>697.4097414178143</v>
      </c>
      <c r="E24" s="169">
        <v>696.00414141781425</v>
      </c>
      <c r="F24" s="169">
        <v>741.14449141781427</v>
      </c>
      <c r="G24" s="169">
        <v>768.76530141781427</v>
      </c>
      <c r="H24" s="169">
        <v>800.50563141781424</v>
      </c>
      <c r="I24" s="169">
        <v>869.96997141781424</v>
      </c>
      <c r="J24" s="169">
        <v>977.3472414178143</v>
      </c>
      <c r="K24" s="169">
        <v>974.92840141781426</v>
      </c>
      <c r="L24" s="169">
        <v>972.7332314178143</v>
      </c>
      <c r="M24" s="169">
        <v>962.53894141781427</v>
      </c>
      <c r="N24" s="169">
        <v>952.6876614178143</v>
      </c>
      <c r="O24" s="169">
        <v>966.61173141781433</v>
      </c>
      <c r="P24" s="169">
        <v>971.68049141781432</v>
      </c>
      <c r="Q24" s="169">
        <v>992.0861214178143</v>
      </c>
      <c r="R24" s="169">
        <v>996.20816141781427</v>
      </c>
      <c r="S24" s="169">
        <v>979.84034141781433</v>
      </c>
      <c r="T24" s="169">
        <v>955.97833141781427</v>
      </c>
      <c r="U24" s="169">
        <v>937.65977141781434</v>
      </c>
      <c r="V24" s="169">
        <v>908.35836141781431</v>
      </c>
      <c r="W24" s="169">
        <v>878.88290141781431</v>
      </c>
      <c r="X24" s="169">
        <v>780.55857141781428</v>
      </c>
      <c r="Y24" s="169">
        <v>766.64879141781432</v>
      </c>
    </row>
    <row r="25" spans="1:33" ht="15.75" x14ac:dyDescent="0.2">
      <c r="A25" s="168">
        <v>13</v>
      </c>
      <c r="B25" s="169">
        <v>709.29551141781428</v>
      </c>
      <c r="C25" s="169">
        <v>695.24239141781425</v>
      </c>
      <c r="D25" s="169">
        <v>695.22132141781424</v>
      </c>
      <c r="E25" s="169">
        <v>711.53030141781426</v>
      </c>
      <c r="F25" s="169">
        <v>745.70776141781425</v>
      </c>
      <c r="G25" s="169">
        <v>766.09574141781434</v>
      </c>
      <c r="H25" s="169">
        <v>778.42679141781423</v>
      </c>
      <c r="I25" s="169">
        <v>872.92001141781429</v>
      </c>
      <c r="J25" s="169">
        <v>917.40735141781431</v>
      </c>
      <c r="K25" s="169">
        <v>886.55720141781433</v>
      </c>
      <c r="L25" s="169">
        <v>864.88227141781431</v>
      </c>
      <c r="M25" s="169">
        <v>843.39109141781432</v>
      </c>
      <c r="N25" s="169">
        <v>839.71073141781426</v>
      </c>
      <c r="O25" s="169">
        <v>846.17934141781427</v>
      </c>
      <c r="P25" s="169">
        <v>860.35739141781426</v>
      </c>
      <c r="Q25" s="169">
        <v>870.09668141781424</v>
      </c>
      <c r="R25" s="169">
        <v>878.11499141781428</v>
      </c>
      <c r="S25" s="169">
        <v>868.23866141781423</v>
      </c>
      <c r="T25" s="169">
        <v>857.59298141781426</v>
      </c>
      <c r="U25" s="169">
        <v>838.3898414178143</v>
      </c>
      <c r="V25" s="169">
        <v>804.98547141781432</v>
      </c>
      <c r="W25" s="169">
        <v>775.13979141781431</v>
      </c>
      <c r="X25" s="169">
        <v>706.34086141781427</v>
      </c>
      <c r="Y25" s="169">
        <v>691.28075141781426</v>
      </c>
    </row>
    <row r="26" spans="1:33" ht="15.75" x14ac:dyDescent="0.2">
      <c r="A26" s="168">
        <v>14</v>
      </c>
      <c r="B26" s="169">
        <v>692.54411141781429</v>
      </c>
      <c r="C26" s="169">
        <v>693.08185141781428</v>
      </c>
      <c r="D26" s="169">
        <v>693.10793141781426</v>
      </c>
      <c r="E26" s="169">
        <v>693.6409214178143</v>
      </c>
      <c r="F26" s="169">
        <v>700.09404141781431</v>
      </c>
      <c r="G26" s="169">
        <v>734.56723141781424</v>
      </c>
      <c r="H26" s="169">
        <v>756.71182141781424</v>
      </c>
      <c r="I26" s="169">
        <v>865.79794141781429</v>
      </c>
      <c r="J26" s="169">
        <v>901.71951141781426</v>
      </c>
      <c r="K26" s="169">
        <v>905.43376141781425</v>
      </c>
      <c r="L26" s="169">
        <v>906.74783141781427</v>
      </c>
      <c r="M26" s="169">
        <v>904.42264141781425</v>
      </c>
      <c r="N26" s="169">
        <v>896.90384141781431</v>
      </c>
      <c r="O26" s="169">
        <v>905.56884141781427</v>
      </c>
      <c r="P26" s="169">
        <v>908.06078141781427</v>
      </c>
      <c r="Q26" s="169">
        <v>920.97583141781433</v>
      </c>
      <c r="R26" s="169">
        <v>923.87789141781434</v>
      </c>
      <c r="S26" s="169">
        <v>905.27142141781428</v>
      </c>
      <c r="T26" s="169">
        <v>918.79869141781433</v>
      </c>
      <c r="U26" s="169">
        <v>868.72177141781424</v>
      </c>
      <c r="V26" s="169">
        <v>833.35824141781427</v>
      </c>
      <c r="W26" s="169">
        <v>794.95111141781433</v>
      </c>
      <c r="X26" s="169">
        <v>712.35655141781433</v>
      </c>
      <c r="Y26" s="169">
        <v>691.43741141781425</v>
      </c>
    </row>
    <row r="27" spans="1:33" ht="15.75" x14ac:dyDescent="0.2">
      <c r="A27" s="168">
        <v>15</v>
      </c>
      <c r="B27" s="169">
        <v>692.13193141781426</v>
      </c>
      <c r="C27" s="169">
        <v>692.42085141781433</v>
      </c>
      <c r="D27" s="169">
        <v>692.83754141781424</v>
      </c>
      <c r="E27" s="169">
        <v>692.98113141781425</v>
      </c>
      <c r="F27" s="169">
        <v>705.38041141781423</v>
      </c>
      <c r="G27" s="169">
        <v>747.52870141781432</v>
      </c>
      <c r="H27" s="169">
        <v>774.66598141781424</v>
      </c>
      <c r="I27" s="169">
        <v>883.22820141781426</v>
      </c>
      <c r="J27" s="169">
        <v>925.34205141781433</v>
      </c>
      <c r="K27" s="169">
        <v>918.62856141781424</v>
      </c>
      <c r="L27" s="169">
        <v>919.53859141781425</v>
      </c>
      <c r="M27" s="169">
        <v>913.50041141781423</v>
      </c>
      <c r="N27" s="169">
        <v>906.72749141781424</v>
      </c>
      <c r="O27" s="169">
        <v>908.34631141781426</v>
      </c>
      <c r="P27" s="169">
        <v>905.31640141781429</v>
      </c>
      <c r="Q27" s="169">
        <v>936.52756141781424</v>
      </c>
      <c r="R27" s="169">
        <v>938.4912014178143</v>
      </c>
      <c r="S27" s="169">
        <v>917.41197141781424</v>
      </c>
      <c r="T27" s="169">
        <v>912.02991141781433</v>
      </c>
      <c r="U27" s="169">
        <v>889.28559141781432</v>
      </c>
      <c r="V27" s="169">
        <v>856.14144141781424</v>
      </c>
      <c r="W27" s="169">
        <v>818.84392141781427</v>
      </c>
      <c r="X27" s="169">
        <v>775.04678141781426</v>
      </c>
      <c r="Y27" s="169">
        <v>710.60610141781433</v>
      </c>
    </row>
    <row r="28" spans="1:33" ht="15.75" x14ac:dyDescent="0.2">
      <c r="A28" s="168">
        <v>16</v>
      </c>
      <c r="B28" s="169">
        <v>788.45343141781427</v>
      </c>
      <c r="C28" s="169">
        <v>775.02352141781432</v>
      </c>
      <c r="D28" s="169">
        <v>775.34714141781433</v>
      </c>
      <c r="E28" s="169">
        <v>775.00869141781425</v>
      </c>
      <c r="F28" s="169">
        <v>811.46030141781432</v>
      </c>
      <c r="G28" s="169">
        <v>815.9377514178143</v>
      </c>
      <c r="H28" s="169">
        <v>849.03134141781425</v>
      </c>
      <c r="I28" s="169">
        <v>944.16833141781433</v>
      </c>
      <c r="J28" s="169">
        <v>1074.0650214178143</v>
      </c>
      <c r="K28" s="169">
        <v>1099.8470914178142</v>
      </c>
      <c r="L28" s="169">
        <v>1106.6297714178143</v>
      </c>
      <c r="M28" s="169">
        <v>1107.0832914178143</v>
      </c>
      <c r="N28" s="169">
        <v>1092.2412114178142</v>
      </c>
      <c r="O28" s="169">
        <v>1100.5592714178142</v>
      </c>
      <c r="P28" s="169">
        <v>1123.1970414178143</v>
      </c>
      <c r="Q28" s="169">
        <v>1137.8450814178141</v>
      </c>
      <c r="R28" s="169">
        <v>1094.4188814178142</v>
      </c>
      <c r="S28" s="169">
        <v>1056.5860714178141</v>
      </c>
      <c r="T28" s="169">
        <v>1048.8071514178141</v>
      </c>
      <c r="U28" s="169">
        <v>1036.8835214178141</v>
      </c>
      <c r="V28" s="169">
        <v>1009.0903214178143</v>
      </c>
      <c r="W28" s="169">
        <v>932.43633141781424</v>
      </c>
      <c r="X28" s="169">
        <v>854.1482614178143</v>
      </c>
      <c r="Y28" s="169">
        <v>755.64768141781428</v>
      </c>
    </row>
    <row r="29" spans="1:33" ht="15.75" x14ac:dyDescent="0.2">
      <c r="A29" s="168">
        <v>17</v>
      </c>
      <c r="B29" s="169">
        <v>762.62740141781433</v>
      </c>
      <c r="C29" s="169">
        <v>757.43204141781428</v>
      </c>
      <c r="D29" s="169">
        <v>730.45622141781428</v>
      </c>
      <c r="E29" s="169">
        <v>728.42180141781432</v>
      </c>
      <c r="F29" s="169">
        <v>769.2973514178143</v>
      </c>
      <c r="G29" s="169">
        <v>777.93912141781425</v>
      </c>
      <c r="H29" s="169">
        <v>816.69827141781434</v>
      </c>
      <c r="I29" s="169">
        <v>844.27083141781429</v>
      </c>
      <c r="J29" s="169">
        <v>874.72970141781434</v>
      </c>
      <c r="K29" s="169">
        <v>961.92204141781428</v>
      </c>
      <c r="L29" s="169">
        <v>1007.2637814178142</v>
      </c>
      <c r="M29" s="169">
        <v>1034.8614414178141</v>
      </c>
      <c r="N29" s="169">
        <v>1022.7552314178142</v>
      </c>
      <c r="O29" s="169">
        <v>1035.2308714178141</v>
      </c>
      <c r="P29" s="169">
        <v>1061.7068714178142</v>
      </c>
      <c r="Q29" s="169">
        <v>1109.6663514178142</v>
      </c>
      <c r="R29" s="169">
        <v>1069.9214814178142</v>
      </c>
      <c r="S29" s="169">
        <v>1013.9906514178143</v>
      </c>
      <c r="T29" s="169">
        <v>1009.3605114178143</v>
      </c>
      <c r="U29" s="169">
        <v>1000.5894314178142</v>
      </c>
      <c r="V29" s="169">
        <v>980.15395141781426</v>
      </c>
      <c r="W29" s="169">
        <v>886.1449714178143</v>
      </c>
      <c r="X29" s="169">
        <v>776.36735141781423</v>
      </c>
      <c r="Y29" s="169">
        <v>764.17706141781423</v>
      </c>
      <c r="AG29" s="170"/>
    </row>
    <row r="30" spans="1:33" ht="15.75" x14ac:dyDescent="0.2">
      <c r="A30" s="168">
        <v>18</v>
      </c>
      <c r="B30" s="169">
        <v>753.12611141781429</v>
      </c>
      <c r="C30" s="169">
        <v>735.86001141781423</v>
      </c>
      <c r="D30" s="169">
        <v>727.50408141781429</v>
      </c>
      <c r="E30" s="169">
        <v>762.28144141781434</v>
      </c>
      <c r="F30" s="169">
        <v>763.31516141781424</v>
      </c>
      <c r="G30" s="169">
        <v>808.48783141781428</v>
      </c>
      <c r="H30" s="169">
        <v>837.06296141781434</v>
      </c>
      <c r="I30" s="169">
        <v>1036.1574614178141</v>
      </c>
      <c r="J30" s="169">
        <v>1070.5597814178141</v>
      </c>
      <c r="K30" s="169">
        <v>1078.9431614178143</v>
      </c>
      <c r="L30" s="169">
        <v>1076.9028714178141</v>
      </c>
      <c r="M30" s="169">
        <v>1074.5589914178142</v>
      </c>
      <c r="N30" s="169">
        <v>1068.3393314178143</v>
      </c>
      <c r="O30" s="169">
        <v>1076.4219614178141</v>
      </c>
      <c r="P30" s="169">
        <v>1078.9755314178142</v>
      </c>
      <c r="Q30" s="169">
        <v>1083.9095114178142</v>
      </c>
      <c r="R30" s="169">
        <v>1087.1135114178142</v>
      </c>
      <c r="S30" s="169">
        <v>1077.0726614178141</v>
      </c>
      <c r="T30" s="169">
        <v>1063.2369314178143</v>
      </c>
      <c r="U30" s="169">
        <v>1033.3157114178141</v>
      </c>
      <c r="V30" s="169">
        <v>981.28967141781425</v>
      </c>
      <c r="W30" s="169">
        <v>928.18001141781428</v>
      </c>
      <c r="X30" s="169">
        <v>858.09389141781423</v>
      </c>
      <c r="Y30" s="169">
        <v>759.2921714178143</v>
      </c>
    </row>
    <row r="31" spans="1:33" ht="15.75" x14ac:dyDescent="0.2">
      <c r="A31" s="168">
        <v>19</v>
      </c>
      <c r="B31" s="169">
        <v>749.39949141781426</v>
      </c>
      <c r="C31" s="169">
        <v>716.34101141781423</v>
      </c>
      <c r="D31" s="169">
        <v>715.26578141781431</v>
      </c>
      <c r="E31" s="169">
        <v>731.7918114178143</v>
      </c>
      <c r="F31" s="169">
        <v>757.32757141781428</v>
      </c>
      <c r="G31" s="169">
        <v>781.37802141781424</v>
      </c>
      <c r="H31" s="169">
        <v>790.72588141781432</v>
      </c>
      <c r="I31" s="169">
        <v>934.76374141781423</v>
      </c>
      <c r="J31" s="169">
        <v>956.92002141781427</v>
      </c>
      <c r="K31" s="169">
        <v>942.88280141781433</v>
      </c>
      <c r="L31" s="169">
        <v>912.79257141781432</v>
      </c>
      <c r="M31" s="169">
        <v>896.28299141781429</v>
      </c>
      <c r="N31" s="169">
        <v>881.10813141781432</v>
      </c>
      <c r="O31" s="169">
        <v>891.16084141781425</v>
      </c>
      <c r="P31" s="169">
        <v>894.23793141781425</v>
      </c>
      <c r="Q31" s="169">
        <v>902.78174141781426</v>
      </c>
      <c r="R31" s="169">
        <v>899.80276141781428</v>
      </c>
      <c r="S31" s="169">
        <v>884.08145141781426</v>
      </c>
      <c r="T31" s="169">
        <v>878.91005141781432</v>
      </c>
      <c r="U31" s="169">
        <v>863.53916141781428</v>
      </c>
      <c r="V31" s="169">
        <v>828.3435514178143</v>
      </c>
      <c r="W31" s="169">
        <v>785.09222141781424</v>
      </c>
      <c r="X31" s="169">
        <v>762.59174141781432</v>
      </c>
      <c r="Y31" s="169">
        <v>692.68720141781432</v>
      </c>
    </row>
    <row r="32" spans="1:33" ht="15.75" x14ac:dyDescent="0.2">
      <c r="A32" s="168">
        <v>20</v>
      </c>
      <c r="B32" s="169">
        <v>692.72558141781428</v>
      </c>
      <c r="C32" s="169">
        <v>692.68618141781428</v>
      </c>
      <c r="D32" s="169">
        <v>691.86703141781425</v>
      </c>
      <c r="E32" s="169">
        <v>693.84066141781432</v>
      </c>
      <c r="F32" s="169">
        <v>695.42853141781427</v>
      </c>
      <c r="G32" s="169">
        <v>728.87386141781428</v>
      </c>
      <c r="H32" s="169">
        <v>764.12682141781431</v>
      </c>
      <c r="I32" s="169">
        <v>873.69994141781433</v>
      </c>
      <c r="J32" s="169">
        <v>892.42200141781427</v>
      </c>
      <c r="K32" s="169">
        <v>881.83564141781426</v>
      </c>
      <c r="L32" s="169">
        <v>868.88094141781426</v>
      </c>
      <c r="M32" s="169">
        <v>865.71610141781423</v>
      </c>
      <c r="N32" s="169">
        <v>877.79948141781426</v>
      </c>
      <c r="O32" s="169">
        <v>879.76148141781425</v>
      </c>
      <c r="P32" s="169">
        <v>887.11757141781425</v>
      </c>
      <c r="Q32" s="169">
        <v>929.57408141781434</v>
      </c>
      <c r="R32" s="169">
        <v>936.91599141781433</v>
      </c>
      <c r="S32" s="169">
        <v>964.28311141781433</v>
      </c>
      <c r="T32" s="169">
        <v>971.81123141781427</v>
      </c>
      <c r="U32" s="169">
        <v>928.92234141781432</v>
      </c>
      <c r="V32" s="169">
        <v>888.45636141781426</v>
      </c>
      <c r="W32" s="169">
        <v>855.96634141781431</v>
      </c>
      <c r="X32" s="169">
        <v>762.61431141781429</v>
      </c>
      <c r="Y32" s="169">
        <v>708.38328141781426</v>
      </c>
    </row>
    <row r="33" spans="1:25" ht="15.75" x14ac:dyDescent="0.2">
      <c r="A33" s="168">
        <v>21</v>
      </c>
      <c r="B33" s="169">
        <v>679.41691141781428</v>
      </c>
      <c r="C33" s="169">
        <v>677.27702141781424</v>
      </c>
      <c r="D33" s="169">
        <v>678.10162141781427</v>
      </c>
      <c r="E33" s="169">
        <v>678.37108141781425</v>
      </c>
      <c r="F33" s="169">
        <v>706.21178141781434</v>
      </c>
      <c r="G33" s="169">
        <v>753.68860141781431</v>
      </c>
      <c r="H33" s="169">
        <v>769.94407141781426</v>
      </c>
      <c r="I33" s="169">
        <v>934.28074141781428</v>
      </c>
      <c r="J33" s="169">
        <v>968.24064141781423</v>
      </c>
      <c r="K33" s="169">
        <v>948.30404141781423</v>
      </c>
      <c r="L33" s="169">
        <v>932.03622141781432</v>
      </c>
      <c r="M33" s="169">
        <v>928.34279141781428</v>
      </c>
      <c r="N33" s="169">
        <v>928.31602141781434</v>
      </c>
      <c r="O33" s="169">
        <v>920.07188141781432</v>
      </c>
      <c r="P33" s="169">
        <v>919.85810141781428</v>
      </c>
      <c r="Q33" s="169">
        <v>945.69146141781425</v>
      </c>
      <c r="R33" s="169">
        <v>950.46107141781431</v>
      </c>
      <c r="S33" s="169">
        <v>937.63543141781429</v>
      </c>
      <c r="T33" s="169">
        <v>924.84726141781425</v>
      </c>
      <c r="U33" s="169">
        <v>882.70891141781431</v>
      </c>
      <c r="V33" s="169">
        <v>836.05348141781428</v>
      </c>
      <c r="W33" s="169">
        <v>800.91052141781427</v>
      </c>
      <c r="X33" s="169">
        <v>747.93949141781434</v>
      </c>
      <c r="Y33" s="169">
        <v>674.55051141781428</v>
      </c>
    </row>
    <row r="34" spans="1:25" ht="15.75" x14ac:dyDescent="0.2">
      <c r="A34" s="168">
        <v>22</v>
      </c>
      <c r="B34" s="169">
        <v>694.41728141781425</v>
      </c>
      <c r="C34" s="169">
        <v>694.64658141781433</v>
      </c>
      <c r="D34" s="169">
        <v>694.74084141781429</v>
      </c>
      <c r="E34" s="169">
        <v>695.1121914178143</v>
      </c>
      <c r="F34" s="169">
        <v>696.26118141781433</v>
      </c>
      <c r="G34" s="169">
        <v>736.38097141781429</v>
      </c>
      <c r="H34" s="169">
        <v>751.01818141781428</v>
      </c>
      <c r="I34" s="169">
        <v>835.55629141781424</v>
      </c>
      <c r="J34" s="169">
        <v>867.62319141781427</v>
      </c>
      <c r="K34" s="169">
        <v>856.34370141781426</v>
      </c>
      <c r="L34" s="169">
        <v>851.23905141781427</v>
      </c>
      <c r="M34" s="169">
        <v>837.20448141781424</v>
      </c>
      <c r="N34" s="169">
        <v>833.59880141781423</v>
      </c>
      <c r="O34" s="169">
        <v>851.65259141781428</v>
      </c>
      <c r="P34" s="169">
        <v>866.01126141781424</v>
      </c>
      <c r="Q34" s="169">
        <v>889.22977141781428</v>
      </c>
      <c r="R34" s="169">
        <v>898.17656141781424</v>
      </c>
      <c r="S34" s="169">
        <v>862.66913141781424</v>
      </c>
      <c r="T34" s="169">
        <v>850.38472141781426</v>
      </c>
      <c r="U34" s="169">
        <v>831.5329414178143</v>
      </c>
      <c r="V34" s="169">
        <v>811.37367141781431</v>
      </c>
      <c r="W34" s="169">
        <v>780.71576141781429</v>
      </c>
      <c r="X34" s="169">
        <v>669.74262141781423</v>
      </c>
      <c r="Y34" s="169">
        <v>693.57852141781427</v>
      </c>
    </row>
    <row r="35" spans="1:25" ht="15.75" x14ac:dyDescent="0.2">
      <c r="A35" s="168">
        <v>23</v>
      </c>
      <c r="B35" s="169">
        <v>693.74690141781423</v>
      </c>
      <c r="C35" s="169">
        <v>693.86576141781427</v>
      </c>
      <c r="D35" s="169">
        <v>694.68035141781434</v>
      </c>
      <c r="E35" s="169">
        <v>695.18997141781426</v>
      </c>
      <c r="F35" s="169">
        <v>695.40600141781431</v>
      </c>
      <c r="G35" s="169">
        <v>683.98853141781433</v>
      </c>
      <c r="H35" s="169">
        <v>691.71368141781431</v>
      </c>
      <c r="I35" s="169">
        <v>713.31064141781428</v>
      </c>
      <c r="J35" s="169">
        <v>774.19427141781432</v>
      </c>
      <c r="K35" s="169">
        <v>774.89768141781428</v>
      </c>
      <c r="L35" s="169">
        <v>767.45284141781428</v>
      </c>
      <c r="M35" s="169">
        <v>762.87152141781428</v>
      </c>
      <c r="N35" s="169">
        <v>749.82310141781431</v>
      </c>
      <c r="O35" s="169">
        <v>752.17533141781428</v>
      </c>
      <c r="P35" s="169">
        <v>783.56896141781431</v>
      </c>
      <c r="Q35" s="169">
        <v>795.20431141781432</v>
      </c>
      <c r="R35" s="169">
        <v>799.83466141781423</v>
      </c>
      <c r="S35" s="169">
        <v>800.47684141781428</v>
      </c>
      <c r="T35" s="169">
        <v>796.2076514178143</v>
      </c>
      <c r="U35" s="169">
        <v>777.88892141781423</v>
      </c>
      <c r="V35" s="169">
        <v>775.01721141781434</v>
      </c>
      <c r="W35" s="169">
        <v>748.04712141781431</v>
      </c>
      <c r="X35" s="169">
        <v>670.72785141781424</v>
      </c>
      <c r="Y35" s="169">
        <v>692.31046141781428</v>
      </c>
    </row>
    <row r="36" spans="1:25" ht="15.75" x14ac:dyDescent="0.2">
      <c r="A36" s="168">
        <v>24</v>
      </c>
      <c r="B36" s="169">
        <v>694.43470141781427</v>
      </c>
      <c r="C36" s="169">
        <v>690.8060414178143</v>
      </c>
      <c r="D36" s="169">
        <v>690.11109141781424</v>
      </c>
      <c r="E36" s="169">
        <v>690.31263141781426</v>
      </c>
      <c r="F36" s="169">
        <v>690.62593141781429</v>
      </c>
      <c r="G36" s="169">
        <v>682.31583141781425</v>
      </c>
      <c r="H36" s="169">
        <v>648.99062141781428</v>
      </c>
      <c r="I36" s="169">
        <v>674.97159141781424</v>
      </c>
      <c r="J36" s="169">
        <v>690.22518141781427</v>
      </c>
      <c r="K36" s="169">
        <v>672.52314141781426</v>
      </c>
      <c r="L36" s="169">
        <v>676.47928141781426</v>
      </c>
      <c r="M36" s="169">
        <v>674.97650141781423</v>
      </c>
      <c r="N36" s="169">
        <v>670.67429141781429</v>
      </c>
      <c r="O36" s="169">
        <v>675.6255214178143</v>
      </c>
      <c r="P36" s="169">
        <v>701.56962141781423</v>
      </c>
      <c r="Q36" s="169">
        <v>718.86757141781425</v>
      </c>
      <c r="R36" s="169">
        <v>750.45554141781429</v>
      </c>
      <c r="S36" s="169">
        <v>822.34588141781433</v>
      </c>
      <c r="T36" s="169">
        <v>823.78011141781428</v>
      </c>
      <c r="U36" s="169">
        <v>775.06851141781431</v>
      </c>
      <c r="V36" s="169">
        <v>772.09295141781433</v>
      </c>
      <c r="W36" s="169">
        <v>672.87379141781423</v>
      </c>
      <c r="X36" s="169">
        <v>674.38787141781427</v>
      </c>
      <c r="Y36" s="169">
        <v>693.38879141781433</v>
      </c>
    </row>
    <row r="37" spans="1:25" ht="15.75" x14ac:dyDescent="0.2">
      <c r="A37" s="168">
        <v>25</v>
      </c>
      <c r="B37" s="169">
        <v>687.27217141781432</v>
      </c>
      <c r="C37" s="169">
        <v>687.38983141781432</v>
      </c>
      <c r="D37" s="169">
        <v>687.68533141781427</v>
      </c>
      <c r="E37" s="169">
        <v>689.07148141781431</v>
      </c>
      <c r="F37" s="169">
        <v>694.72461141781423</v>
      </c>
      <c r="G37" s="169">
        <v>695.62345141781429</v>
      </c>
      <c r="H37" s="169">
        <v>738.55996141781429</v>
      </c>
      <c r="I37" s="169">
        <v>806.42076141781433</v>
      </c>
      <c r="J37" s="169">
        <v>829.07071141781432</v>
      </c>
      <c r="K37" s="169">
        <v>834.15661141781425</v>
      </c>
      <c r="L37" s="169">
        <v>831.87158141781424</v>
      </c>
      <c r="M37" s="169">
        <v>821.05655141781426</v>
      </c>
      <c r="N37" s="169">
        <v>821.50425141781432</v>
      </c>
      <c r="O37" s="169">
        <v>835.24540141781426</v>
      </c>
      <c r="P37" s="169">
        <v>828.09025141781433</v>
      </c>
      <c r="Q37" s="169">
        <v>840.86573141781423</v>
      </c>
      <c r="R37" s="169">
        <v>844.3632714178143</v>
      </c>
      <c r="S37" s="169">
        <v>839.71417141781433</v>
      </c>
      <c r="T37" s="169">
        <v>820.30151141781425</v>
      </c>
      <c r="U37" s="169">
        <v>790.48944141781431</v>
      </c>
      <c r="V37" s="169">
        <v>773.34522141781429</v>
      </c>
      <c r="W37" s="169">
        <v>763.76136141781433</v>
      </c>
      <c r="X37" s="169">
        <v>670.26259141781429</v>
      </c>
      <c r="Y37" s="169">
        <v>685.97693141781428</v>
      </c>
    </row>
    <row r="38" spans="1:25" ht="15.75" x14ac:dyDescent="0.2">
      <c r="A38" s="168">
        <v>26</v>
      </c>
      <c r="B38" s="169">
        <v>682.51843141781433</v>
      </c>
      <c r="C38" s="169">
        <v>682.72961141781434</v>
      </c>
      <c r="D38" s="169">
        <v>682.81888141781428</v>
      </c>
      <c r="E38" s="169">
        <v>682.58569141781425</v>
      </c>
      <c r="F38" s="169">
        <v>683.63053141781427</v>
      </c>
      <c r="G38" s="169">
        <v>684.16543141781426</v>
      </c>
      <c r="H38" s="169">
        <v>717.35714141781432</v>
      </c>
      <c r="I38" s="169">
        <v>779.81576141781431</v>
      </c>
      <c r="J38" s="169">
        <v>795.09522141781429</v>
      </c>
      <c r="K38" s="169">
        <v>780.47363141781432</v>
      </c>
      <c r="L38" s="169">
        <v>788.12961141781432</v>
      </c>
      <c r="M38" s="169">
        <v>776.29348141781429</v>
      </c>
      <c r="N38" s="169">
        <v>755.76765141781425</v>
      </c>
      <c r="O38" s="169">
        <v>759.99216141781426</v>
      </c>
      <c r="P38" s="169">
        <v>778.78860141781433</v>
      </c>
      <c r="Q38" s="169">
        <v>791.54042141781429</v>
      </c>
      <c r="R38" s="169">
        <v>809.52032141781433</v>
      </c>
      <c r="S38" s="169">
        <v>804.66994141781424</v>
      </c>
      <c r="T38" s="169">
        <v>790.09117141781428</v>
      </c>
      <c r="U38" s="169">
        <v>760.83214141781423</v>
      </c>
      <c r="V38" s="169">
        <v>767.2677214178143</v>
      </c>
      <c r="W38" s="169">
        <v>719.6126414178143</v>
      </c>
      <c r="X38" s="169">
        <v>679.8637214178143</v>
      </c>
      <c r="Y38" s="169">
        <v>680.30816141781429</v>
      </c>
    </row>
    <row r="39" spans="1:25" ht="15.75" x14ac:dyDescent="0.2">
      <c r="A39" s="168">
        <v>27</v>
      </c>
      <c r="B39" s="169">
        <v>686.58312141781425</v>
      </c>
      <c r="C39" s="169">
        <v>685.60402141781424</v>
      </c>
      <c r="D39" s="169">
        <v>684.8047814178143</v>
      </c>
      <c r="E39" s="169">
        <v>686.81791141781423</v>
      </c>
      <c r="F39" s="169">
        <v>688.83853141781424</v>
      </c>
      <c r="G39" s="169">
        <v>682.63132141781432</v>
      </c>
      <c r="H39" s="169">
        <v>743.42376141781426</v>
      </c>
      <c r="I39" s="169">
        <v>815.1600114178143</v>
      </c>
      <c r="J39" s="169">
        <v>822.55161141781423</v>
      </c>
      <c r="K39" s="169">
        <v>803.03120141781426</v>
      </c>
      <c r="L39" s="169">
        <v>796.97543141781432</v>
      </c>
      <c r="M39" s="169">
        <v>792.42391141781434</v>
      </c>
      <c r="N39" s="169">
        <v>807.70692141781433</v>
      </c>
      <c r="O39" s="169">
        <v>811.81866141781427</v>
      </c>
      <c r="P39" s="169">
        <v>817.52412141781429</v>
      </c>
      <c r="Q39" s="169">
        <v>823.24996141781423</v>
      </c>
      <c r="R39" s="169">
        <v>814.83661141781431</v>
      </c>
      <c r="S39" s="169">
        <v>818.98267141781423</v>
      </c>
      <c r="T39" s="169">
        <v>795.02777141781428</v>
      </c>
      <c r="U39" s="169">
        <v>762.49182141781432</v>
      </c>
      <c r="V39" s="169">
        <v>769.22229141781429</v>
      </c>
      <c r="W39" s="169">
        <v>719.55264141781424</v>
      </c>
      <c r="X39" s="169">
        <v>683.96158141781427</v>
      </c>
      <c r="Y39" s="169">
        <v>683.8428314178143</v>
      </c>
    </row>
    <row r="40" spans="1:25" ht="15.75" x14ac:dyDescent="0.2">
      <c r="A40" s="168">
        <v>28</v>
      </c>
      <c r="B40" s="169">
        <v>691.41859141781424</v>
      </c>
      <c r="C40" s="169">
        <v>690.05048141781424</v>
      </c>
      <c r="D40" s="169">
        <v>690.16639141781434</v>
      </c>
      <c r="E40" s="169">
        <v>691.26014141781434</v>
      </c>
      <c r="F40" s="169">
        <v>692.80427141781433</v>
      </c>
      <c r="G40" s="169">
        <v>686.29988141781428</v>
      </c>
      <c r="H40" s="169">
        <v>720.73271141781424</v>
      </c>
      <c r="I40" s="169">
        <v>779.13544141781426</v>
      </c>
      <c r="J40" s="169">
        <v>845.19056141781425</v>
      </c>
      <c r="K40" s="169">
        <v>838.98285141781423</v>
      </c>
      <c r="L40" s="169">
        <v>815.84421141781434</v>
      </c>
      <c r="M40" s="169">
        <v>818.63970141781431</v>
      </c>
      <c r="N40" s="169">
        <v>806.42386141781424</v>
      </c>
      <c r="O40" s="169">
        <v>826.5650014178143</v>
      </c>
      <c r="P40" s="169">
        <v>847.01602141781427</v>
      </c>
      <c r="Q40" s="169">
        <v>854.13040141781426</v>
      </c>
      <c r="R40" s="169">
        <v>851.9609414178143</v>
      </c>
      <c r="S40" s="169">
        <v>853.29338141781432</v>
      </c>
      <c r="T40" s="169">
        <v>830.36885141781431</v>
      </c>
      <c r="U40" s="169">
        <v>810.82375141781426</v>
      </c>
      <c r="V40" s="169">
        <v>783.0082214178143</v>
      </c>
      <c r="W40" s="169">
        <v>770.8048714178143</v>
      </c>
      <c r="X40" s="169">
        <v>690.71435141781433</v>
      </c>
      <c r="Y40" s="169">
        <v>693.19789141781428</v>
      </c>
    </row>
    <row r="41" spans="1:25" ht="15.75" x14ac:dyDescent="0.2">
      <c r="A41" s="168">
        <v>29</v>
      </c>
      <c r="B41" s="169">
        <v>702.01373141781426</v>
      </c>
      <c r="C41" s="169">
        <v>702.29088141781426</v>
      </c>
      <c r="D41" s="169">
        <v>702.45737141781433</v>
      </c>
      <c r="E41" s="169">
        <v>702.70826141781424</v>
      </c>
      <c r="F41" s="169">
        <v>703.43201141781424</v>
      </c>
      <c r="G41" s="169">
        <v>740.56706141781433</v>
      </c>
      <c r="H41" s="169">
        <v>770.75731141781432</v>
      </c>
      <c r="I41" s="169">
        <v>864.81005141781429</v>
      </c>
      <c r="J41" s="169">
        <v>889.50864141781426</v>
      </c>
      <c r="K41" s="169">
        <v>883.55913141781423</v>
      </c>
      <c r="L41" s="169">
        <v>858.31678141781424</v>
      </c>
      <c r="M41" s="169">
        <v>856.79057141781425</v>
      </c>
      <c r="N41" s="169">
        <v>861.05696141781425</v>
      </c>
      <c r="O41" s="169">
        <v>882.97565141781433</v>
      </c>
      <c r="P41" s="169">
        <v>914.7738014178143</v>
      </c>
      <c r="Q41" s="169">
        <v>953.69031141781431</v>
      </c>
      <c r="R41" s="169">
        <v>957.02208141781432</v>
      </c>
      <c r="S41" s="169">
        <v>951.01852141781433</v>
      </c>
      <c r="T41" s="169">
        <v>979.01839141781431</v>
      </c>
      <c r="U41" s="169">
        <v>963.2312014178143</v>
      </c>
      <c r="V41" s="169">
        <v>935.70084141781433</v>
      </c>
      <c r="W41" s="169">
        <v>876.02700141781429</v>
      </c>
      <c r="X41" s="169">
        <v>791.96034141781433</v>
      </c>
      <c r="Y41" s="169">
        <v>732.93019141781429</v>
      </c>
    </row>
    <row r="42" spans="1:25" ht="15.75" x14ac:dyDescent="0.2">
      <c r="A42" s="168">
        <v>30</v>
      </c>
      <c r="B42" s="169">
        <v>709.37120141781429</v>
      </c>
      <c r="C42" s="169">
        <v>710.00118141781434</v>
      </c>
      <c r="D42" s="169">
        <v>710.64315141781424</v>
      </c>
      <c r="E42" s="169">
        <v>709.1141714178143</v>
      </c>
      <c r="F42" s="169">
        <v>709.68184141781433</v>
      </c>
      <c r="G42" s="169">
        <v>724.33586141781427</v>
      </c>
      <c r="H42" s="169">
        <v>773.13042141781432</v>
      </c>
      <c r="I42" s="169">
        <v>780.53540141781423</v>
      </c>
      <c r="J42" s="169">
        <v>847.35326141781434</v>
      </c>
      <c r="K42" s="169">
        <v>892.41060141781429</v>
      </c>
      <c r="L42" s="169">
        <v>878.23423141781427</v>
      </c>
      <c r="M42" s="169">
        <v>872.26589141781426</v>
      </c>
      <c r="N42" s="169">
        <v>853.94576141781431</v>
      </c>
      <c r="O42" s="169">
        <v>860.00188141781427</v>
      </c>
      <c r="P42" s="169">
        <v>887.73062141781429</v>
      </c>
      <c r="Q42" s="169">
        <v>900.29206141781424</v>
      </c>
      <c r="R42" s="169">
        <v>913.13478141781434</v>
      </c>
      <c r="S42" s="169">
        <v>931.42661141781423</v>
      </c>
      <c r="T42" s="169">
        <v>923.6823014178143</v>
      </c>
      <c r="U42" s="169">
        <v>878.12033141781433</v>
      </c>
      <c r="V42" s="169">
        <v>858.45020141781424</v>
      </c>
      <c r="W42" s="169">
        <v>806.63357141781432</v>
      </c>
      <c r="X42" s="169">
        <v>783.28224141781425</v>
      </c>
      <c r="Y42" s="169">
        <v>709.66279141781433</v>
      </c>
    </row>
    <row r="43" spans="1:25" ht="15" customHeight="1" x14ac:dyDescent="0.2">
      <c r="A43" s="168"/>
      <c r="B43" s="169">
        <v>764.29157141781434</v>
      </c>
      <c r="C43" s="169">
        <v>715.45762141781427</v>
      </c>
      <c r="D43" s="169">
        <v>715.69368141781433</v>
      </c>
      <c r="E43" s="169">
        <v>715.85210141781431</v>
      </c>
      <c r="F43" s="169">
        <v>715.98144141781427</v>
      </c>
      <c r="G43" s="169">
        <v>722.75273141781429</v>
      </c>
      <c r="H43" s="169">
        <v>768.80973141781431</v>
      </c>
      <c r="I43" s="169">
        <v>782.59567141781429</v>
      </c>
      <c r="J43" s="169">
        <v>797.33656141781432</v>
      </c>
      <c r="K43" s="169">
        <v>856.55884141781428</v>
      </c>
      <c r="L43" s="169">
        <v>865.76614141781431</v>
      </c>
      <c r="M43" s="169">
        <v>863.35961141781434</v>
      </c>
      <c r="N43" s="169">
        <v>847.3852914178143</v>
      </c>
      <c r="O43" s="169">
        <v>854.05974141781428</v>
      </c>
      <c r="P43" s="169">
        <v>880.24415141781424</v>
      </c>
      <c r="Q43" s="169">
        <v>907.40072141781434</v>
      </c>
      <c r="R43" s="169">
        <v>931.24698141781425</v>
      </c>
      <c r="S43" s="169">
        <v>950.85826141781433</v>
      </c>
      <c r="T43" s="169">
        <v>941.45691141781424</v>
      </c>
      <c r="U43" s="169">
        <v>923.01432141781424</v>
      </c>
      <c r="V43" s="169">
        <v>869.8693514178143</v>
      </c>
      <c r="W43" s="169">
        <v>812.5411814178143</v>
      </c>
      <c r="X43" s="169">
        <v>789.61550141781424</v>
      </c>
      <c r="Y43" s="169">
        <v>767.91309141781426</v>
      </c>
    </row>
    <row r="44" spans="1:25" ht="9.75" customHeight="1" x14ac:dyDescent="0.2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</row>
    <row r="45" spans="1:25" ht="15.75" x14ac:dyDescent="0.25">
      <c r="A45" s="302" t="s">
        <v>68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3">
        <f>[2]Расчет!$F$64*1000</f>
        <v>335476.00903954206</v>
      </c>
      <c r="O45" s="303"/>
      <c r="P45" s="173"/>
      <c r="Q45" s="173"/>
      <c r="R45" s="173"/>
      <c r="S45" s="173"/>
      <c r="T45" s="173"/>
      <c r="U45" s="173"/>
      <c r="V45" s="173"/>
      <c r="W45" s="173"/>
      <c r="X45" s="173"/>
      <c r="Y45" s="173"/>
    </row>
    <row r="46" spans="1:25" ht="15.75" x14ac:dyDescent="0.25">
      <c r="A46" s="173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</row>
    <row r="47" spans="1:25" ht="15.75" customHeight="1" x14ac:dyDescent="0.25">
      <c r="A47" s="288"/>
      <c r="B47" s="289"/>
      <c r="C47" s="289"/>
      <c r="D47" s="289"/>
      <c r="E47" s="289"/>
      <c r="F47" s="289"/>
      <c r="G47" s="289"/>
      <c r="H47" s="289"/>
      <c r="I47" s="289"/>
      <c r="J47" s="290"/>
      <c r="K47" s="294" t="s">
        <v>10</v>
      </c>
      <c r="L47" s="294"/>
      <c r="M47" s="294"/>
      <c r="N47" s="294"/>
      <c r="O47" s="173"/>
      <c r="P47" s="173"/>
      <c r="Q47" s="173"/>
      <c r="R47" s="173"/>
      <c r="S47" s="173"/>
      <c r="T47" s="173"/>
      <c r="U47" s="174"/>
      <c r="V47" s="174"/>
      <c r="W47" s="174"/>
      <c r="X47" s="174"/>
      <c r="Y47" s="174"/>
    </row>
    <row r="48" spans="1:25" ht="15.75" x14ac:dyDescent="0.25">
      <c r="A48" s="291"/>
      <c r="B48" s="292"/>
      <c r="C48" s="292"/>
      <c r="D48" s="292"/>
      <c r="E48" s="292"/>
      <c r="F48" s="292"/>
      <c r="G48" s="292"/>
      <c r="H48" s="292"/>
      <c r="I48" s="292"/>
      <c r="J48" s="293"/>
      <c r="K48" s="295" t="s">
        <v>11</v>
      </c>
      <c r="L48" s="295"/>
      <c r="M48" s="295" t="s">
        <v>12</v>
      </c>
      <c r="N48" s="295"/>
      <c r="O48" s="173"/>
      <c r="P48" s="173"/>
      <c r="Q48" s="173"/>
      <c r="R48" s="174"/>
      <c r="S48" s="174"/>
      <c r="T48" s="174"/>
      <c r="U48" s="174"/>
      <c r="V48" s="174"/>
      <c r="W48" s="174"/>
      <c r="X48" s="174"/>
      <c r="Y48" s="174"/>
    </row>
    <row r="49" spans="1:25" ht="15.75" x14ac:dyDescent="0.25">
      <c r="A49" s="282" t="s">
        <v>69</v>
      </c>
      <c r="B49" s="283"/>
      <c r="C49" s="283"/>
      <c r="D49" s="283"/>
      <c r="E49" s="283"/>
      <c r="F49" s="283"/>
      <c r="G49" s="283"/>
      <c r="H49" s="283"/>
      <c r="I49" s="283"/>
      <c r="J49" s="284"/>
      <c r="K49" s="285">
        <f>[3]Расчет!$F$58*1000</f>
        <v>1779.19</v>
      </c>
      <c r="L49" s="285"/>
      <c r="M49" s="285">
        <f>[3]Расчет!$F$57*1000</f>
        <v>1931.76</v>
      </c>
      <c r="N49" s="285"/>
      <c r="O49" s="173"/>
      <c r="P49" s="173"/>
      <c r="Q49" s="173"/>
      <c r="R49" s="174"/>
      <c r="S49" s="174"/>
      <c r="T49" s="174"/>
      <c r="U49" s="174"/>
      <c r="V49" s="174"/>
      <c r="W49" s="174"/>
      <c r="X49" s="174"/>
      <c r="Y49" s="174"/>
    </row>
    <row r="50" spans="1:25" ht="50.25" customHeight="1" x14ac:dyDescent="0.25">
      <c r="A50" s="282" t="s">
        <v>62</v>
      </c>
      <c r="B50" s="283"/>
      <c r="C50" s="283"/>
      <c r="D50" s="283"/>
      <c r="E50" s="283"/>
      <c r="F50" s="283"/>
      <c r="G50" s="283"/>
      <c r="H50" s="283"/>
      <c r="I50" s="283"/>
      <c r="J50" s="284"/>
      <c r="K50" s="286">
        <v>25.36614799250383</v>
      </c>
      <c r="L50" s="287"/>
      <c r="M50" s="286">
        <v>25.36614799250383</v>
      </c>
      <c r="N50" s="287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</row>
    <row r="51" spans="1:25" ht="15" x14ac:dyDescent="0.25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</row>
  </sheetData>
  <mergeCells count="21"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  <mergeCell ref="A49:J49"/>
    <mergeCell ref="K49:L49"/>
    <mergeCell ref="M49:N49"/>
    <mergeCell ref="A50:J50"/>
    <mergeCell ref="K50:L50"/>
    <mergeCell ref="M50:N50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2016-02-10T06:49:19Z</cp:lastPrinted>
  <dcterms:created xsi:type="dcterms:W3CDTF">2016-02-10T06:45:23Z</dcterms:created>
  <dcterms:modified xsi:type="dcterms:W3CDTF">2016-08-09T14:02:45Z</dcterms:modified>
</cp:coreProperties>
</file>