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105" windowWidth="12720" windowHeight="11370" tabRatio="743"/>
  </bookViews>
  <sheets>
    <sheet name="август (20г)" sheetId="18" r:id="rId1"/>
  </sheets>
  <definedNames>
    <definedName name="_xlnm.Print_Area" localSheetId="0">'август (20г)'!$A$1:$H$25</definedName>
  </definedNames>
  <calcPr calcId="145621" iterate="1"/>
</workbook>
</file>

<file path=xl/calcChain.xml><?xml version="1.0" encoding="utf-8"?>
<calcChain xmlns="http://schemas.openxmlformats.org/spreadsheetml/2006/main">
  <c r="D15" i="18" l="1"/>
  <c r="F15" i="18"/>
  <c r="F19" i="18"/>
  <c r="G19" i="18"/>
  <c r="G15" i="18"/>
  <c r="D21" i="18"/>
  <c r="D25" i="18" l="1"/>
  <c r="H25" i="18" l="1"/>
  <c r="H24" i="18"/>
  <c r="H23" i="18"/>
  <c r="H22" i="18"/>
  <c r="H21" i="18"/>
  <c r="G20" i="18"/>
  <c r="F20" i="18"/>
  <c r="E20" i="18"/>
  <c r="D20" i="18"/>
  <c r="H19" i="18"/>
  <c r="H18" i="18"/>
  <c r="H17" i="18"/>
  <c r="H16" i="18"/>
  <c r="H15" i="18"/>
  <c r="G14" i="18"/>
  <c r="E14" i="18"/>
  <c r="D14" i="18"/>
  <c r="H13" i="18"/>
  <c r="H12" i="18"/>
  <c r="H11" i="18"/>
  <c r="H10" i="18"/>
  <c r="H9" i="18"/>
  <c r="G8" i="18"/>
  <c r="F8" i="18"/>
  <c r="E8" i="18"/>
  <c r="D8" i="18"/>
  <c r="G6" i="18"/>
  <c r="F6" i="18"/>
  <c r="E6" i="18"/>
  <c r="D6" i="18"/>
  <c r="G5" i="18"/>
  <c r="H6" i="18" l="1"/>
  <c r="E5" i="18"/>
  <c r="D5" i="18"/>
  <c r="H8" i="18"/>
  <c r="H20" i="18"/>
  <c r="F14" i="18"/>
  <c r="H14" i="18" s="1"/>
  <c r="F5" i="18" l="1"/>
  <c r="H5" i="18" s="1"/>
</calcChain>
</file>

<file path=xl/sharedStrings.xml><?xml version="1.0" encoding="utf-8"?>
<sst xmlns="http://schemas.openxmlformats.org/spreadsheetml/2006/main" count="35" uniqueCount="21">
  <si>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</si>
  <si>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</si>
  <si>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</si>
  <si>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</si>
  <si>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</si>
  <si>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</si>
  <si>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</si>
  <si>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</si>
  <si>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</si>
  <si>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ОАО "Аэропорт Сургут"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</si>
  <si>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</si>
  <si>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</si>
  <si>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</si>
  <si>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</si>
  <si>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</si>
  <si>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</si>
  <si>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</si>
  <si>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</si>
  <si>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>ОАО "Тюменьэнерго"</t>
  </si>
  <si>
    <t xml:space="preserve">Всего </t>
  </si>
  <si>
    <t>в т.ч. население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</si>
</sst>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р_._-;\-* #,##0.00_р_._-;_-* &quot;-&quot;??_р_._-;_-@_-"/>
    <numFmt numFmtId="164" formatCode="_(* #,##0.00_);_(* \(#,##0.00\);_(* &quot;-&quot;??_);_(@_)"/>
    <numFmt numFmtId="165" formatCode="[$-419]mmmm\ yyyy;@"/>
    <numFmt numFmtId="166" formatCode="_(* #,##0.0_);_(* \(#,##0.0\);_(* &quot;-&quot;??_);_(@_)"/>
    <numFmt numFmtId="167" formatCode="_-* #,##0.000_р_._-;\-* #,##0.000_р_._-;_-* &quot;-&quot;???_р_._-;_-@_-"/>
    <numFmt numFmtId="168" formatCode="_-* #,##0_р_._-;\-* #,##0_р_._-;_-* &quot;-&quot;???_р_._-;_-@_-"/>
    <numFmt numFmtId="169" formatCode="_-* #,##0_р_._-;\-* #,##0_р_._-;_-* &quot;-&quot;??_р_._-;_-@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i/>
      <sz val="14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" fillId="0" borderId="0"/>
  </cellStyleXfs>
  <cellXfs count="67">
    <xf numFmtId="0" fontId="0" fillId="0" borderId="0" xfId="0"/>
    <xf numFmtId="169" fontId="0" fillId="0" borderId="0" xfId="3" applyNumberFormat="1" applyFont="1"/>
    <xf numFmtId="168" fontId="0" fillId="0" borderId="0" xfId="0" applyNumberFormat="1"/>
    <xf numFmtId="0" fontId="0" fillId="2" borderId="0" xfId="0" applyFill="1"/>
    <xf numFmtId="166" fontId="4" fillId="3" borderId="14" xfId="2" applyNumberFormat="1" applyFont="1" applyFill="1" applyBorder="1" applyAlignment="1">
      <alignment horizontal="center" vertical="center" wrapText="1"/>
    </xf>
    <xf numFmtId="166" fontId="4" fillId="3" borderId="15" xfId="2" applyNumberFormat="1" applyFont="1" applyFill="1" applyBorder="1" applyAlignment="1">
      <alignment horizontal="center" vertical="center" wrapText="1"/>
    </xf>
    <xf numFmtId="166" fontId="4" fillId="3" borderId="16" xfId="2" applyNumberFormat="1" applyFont="1" applyFill="1" applyBorder="1" applyAlignment="1">
      <alignment horizontal="center" vertical="center" wrapText="1"/>
    </xf>
    <xf numFmtId="4" fontId="4" fillId="2" borderId="19" xfId="1" applyNumberFormat="1" applyFont="1" applyFill="1" applyBorder="1" applyAlignment="1">
      <alignment horizontal="right" vertical="center" wrapText="1"/>
    </xf>
    <xf numFmtId="169" fontId="4" fillId="2" borderId="18" xfId="3" applyNumberFormat="1" applyFont="1" applyFill="1" applyBorder="1" applyAlignment="1">
      <alignment horizontal="left" vertical="center" wrapText="1"/>
    </xf>
    <xf numFmtId="169" fontId="4" fillId="2" borderId="19" xfId="3" applyNumberFormat="1" applyFont="1" applyFill="1" applyBorder="1" applyAlignment="1">
      <alignment horizontal="left" vertical="center" wrapText="1"/>
    </xf>
    <xf numFmtId="4" fontId="4" fillId="2" borderId="21" xfId="1" applyNumberFormat="1" applyFont="1" applyFill="1" applyBorder="1" applyAlignment="1">
      <alignment horizontal="right" vertical="center" wrapText="1"/>
    </xf>
    <xf numFmtId="169" fontId="4" fillId="2" borderId="2" xfId="3" applyNumberFormat="1" applyFont="1" applyFill="1" applyBorder="1" applyAlignment="1">
      <alignment horizontal="left" vertical="center" wrapText="1"/>
    </xf>
    <xf numFmtId="169" fontId="4" fillId="2" borderId="21" xfId="3" applyNumberFormat="1" applyFont="1" applyFill="1" applyBorder="1" applyAlignment="1">
      <alignment horizontal="left" vertical="center" wrapText="1"/>
    </xf>
    <xf numFmtId="4" fontId="4" fillId="4" borderId="23" xfId="1" applyNumberFormat="1" applyFont="1" applyFill="1" applyBorder="1" applyAlignment="1">
      <alignment horizontal="left" vertical="center" wrapText="1"/>
    </xf>
    <xf numFmtId="167" fontId="4" fillId="4" borderId="5" xfId="1" applyNumberFormat="1" applyFont="1" applyFill="1" applyBorder="1" applyAlignment="1">
      <alignment horizontal="left" vertical="center" wrapText="1"/>
    </xf>
    <xf numFmtId="167" fontId="4" fillId="4" borderId="23" xfId="1" applyNumberFormat="1" applyFont="1" applyFill="1" applyBorder="1" applyAlignment="1">
      <alignment horizontal="left" vertical="center" wrapText="1"/>
    </xf>
    <xf numFmtId="0" fontId="0" fillId="4" borderId="0" xfId="0" applyFill="1"/>
    <xf numFmtId="0" fontId="3" fillId="4" borderId="24" xfId="1" applyFont="1" applyFill="1" applyBorder="1" applyAlignment="1">
      <alignment horizontal="center" vertical="center" wrapText="1"/>
    </xf>
    <xf numFmtId="4" fontId="4" fillId="4" borderId="4" xfId="1" applyNumberFormat="1" applyFont="1" applyFill="1" applyBorder="1" applyAlignment="1">
      <alignment horizontal="left" vertical="center" wrapText="1" indent="2"/>
    </xf>
    <xf numFmtId="168" fontId="4" fillId="4" borderId="25" xfId="2" applyNumberFormat="1" applyFont="1" applyFill="1" applyBorder="1" applyAlignment="1">
      <alignment vertical="center" wrapText="1"/>
    </xf>
    <xf numFmtId="168" fontId="4" fillId="4" borderId="4" xfId="2" applyNumberFormat="1" applyFont="1" applyFill="1" applyBorder="1" applyAlignment="1">
      <alignment vertical="center" wrapText="1"/>
    </xf>
    <xf numFmtId="168" fontId="4" fillId="4" borderId="1" xfId="2" applyNumberFormat="1" applyFont="1" applyFill="1" applyBorder="1" applyAlignment="1">
      <alignment vertical="center" wrapText="1"/>
    </xf>
    <xf numFmtId="168" fontId="4" fillId="4" borderId="26" xfId="2" applyNumberFormat="1" applyFont="1" applyFill="1" applyBorder="1" applyAlignment="1">
      <alignment vertical="center" wrapText="1"/>
    </xf>
    <xf numFmtId="4" fontId="3" fillId="2" borderId="3" xfId="1" applyNumberFormat="1" applyFont="1" applyFill="1" applyBorder="1" applyAlignment="1">
      <alignment horizontal="left" vertical="center" wrapText="1" indent="2"/>
    </xf>
    <xf numFmtId="167" fontId="3" fillId="2" borderId="28" xfId="2" applyNumberFormat="1" applyFont="1" applyFill="1" applyBorder="1" applyAlignment="1">
      <alignment vertical="center" wrapText="1"/>
    </xf>
    <xf numFmtId="167" fontId="3" fillId="2" borderId="3" xfId="2" applyNumberFormat="1" applyFont="1" applyFill="1" applyBorder="1" applyAlignment="1">
      <alignment vertical="center" wrapText="1"/>
    </xf>
    <xf numFmtId="168" fontId="3" fillId="2" borderId="3" xfId="2" applyNumberFormat="1" applyFont="1" applyFill="1" applyBorder="1" applyAlignment="1">
      <alignment vertical="center" wrapText="1"/>
    </xf>
    <xf numFmtId="167" fontId="3" fillId="2" borderId="3" xfId="2" applyNumberFormat="1" applyFont="1" applyFill="1" applyBorder="1" applyAlignment="1">
      <alignment horizontal="left" vertical="center" wrapText="1"/>
    </xf>
    <xf numFmtId="168" fontId="4" fillId="2" borderId="26" xfId="2" applyNumberFormat="1" applyFont="1" applyFill="1" applyBorder="1" applyAlignment="1">
      <alignment vertical="center" wrapText="1"/>
    </xf>
    <xf numFmtId="168" fontId="4" fillId="2" borderId="31" xfId="2" applyNumberFormat="1" applyFont="1" applyFill="1" applyBorder="1" applyAlignment="1">
      <alignment vertical="center" wrapText="1"/>
    </xf>
    <xf numFmtId="0" fontId="3" fillId="4" borderId="32" xfId="1" applyFont="1" applyFill="1" applyBorder="1" applyAlignment="1">
      <alignment horizontal="center" vertical="center" wrapText="1"/>
    </xf>
    <xf numFmtId="4" fontId="4" fillId="4" borderId="3" xfId="1" applyNumberFormat="1" applyFont="1" applyFill="1" applyBorder="1" applyAlignment="1">
      <alignment horizontal="left" vertical="center" wrapText="1" indent="2"/>
    </xf>
    <xf numFmtId="168" fontId="4" fillId="4" borderId="28" xfId="2" applyNumberFormat="1" applyFont="1" applyFill="1" applyBorder="1" applyAlignment="1">
      <alignment vertical="center" wrapText="1"/>
    </xf>
    <xf numFmtId="168" fontId="4" fillId="4" borderId="3" xfId="2" applyNumberFormat="1" applyFont="1" applyFill="1" applyBorder="1" applyAlignment="1">
      <alignment vertical="center" wrapText="1"/>
    </xf>
    <xf numFmtId="168" fontId="3" fillId="2" borderId="28" xfId="2" applyNumberFormat="1" applyFont="1" applyFill="1" applyBorder="1" applyAlignment="1">
      <alignment vertical="center" wrapText="1"/>
    </xf>
    <xf numFmtId="168" fontId="4" fillId="2" borderId="33" xfId="2" applyNumberFormat="1" applyFont="1" applyFill="1" applyBorder="1" applyAlignment="1">
      <alignment vertical="center" wrapText="1"/>
    </xf>
    <xf numFmtId="168" fontId="4" fillId="4" borderId="3" xfId="2" applyNumberFormat="1" applyFont="1" applyFill="1" applyBorder="1" applyAlignment="1">
      <alignment horizontal="right" vertical="center" wrapText="1"/>
    </xf>
    <xf numFmtId="168" fontId="3" fillId="2" borderId="3" xfId="2" applyNumberFormat="1" applyFont="1" applyFill="1" applyBorder="1" applyAlignment="1">
      <alignment horizontal="center" vertical="center" wrapText="1"/>
    </xf>
    <xf numFmtId="168" fontId="3" fillId="2" borderId="28" xfId="2" applyNumberFormat="1" applyFont="1" applyFill="1" applyBorder="1" applyAlignment="1">
      <alignment horizontal="center" vertical="center" wrapText="1"/>
    </xf>
    <xf numFmtId="4" fontId="3" fillId="2" borderId="34" xfId="1" applyNumberFormat="1" applyFont="1" applyFill="1" applyBorder="1" applyAlignment="1">
      <alignment horizontal="left" vertical="center" wrapText="1" indent="2"/>
    </xf>
    <xf numFmtId="168" fontId="3" fillId="2" borderId="35" xfId="2" applyNumberFormat="1" applyFont="1" applyFill="1" applyBorder="1" applyAlignment="1">
      <alignment vertical="center" wrapText="1"/>
    </xf>
    <xf numFmtId="168" fontId="3" fillId="2" borderId="34" xfId="2" applyNumberFormat="1" applyFont="1" applyFill="1" applyBorder="1" applyAlignment="1">
      <alignment horizontal="center" vertical="center" wrapText="1"/>
    </xf>
    <xf numFmtId="168" fontId="4" fillId="2" borderId="36" xfId="2" applyNumberFormat="1" applyFont="1" applyFill="1" applyBorder="1" applyAlignment="1">
      <alignment vertical="center" wrapText="1"/>
    </xf>
    <xf numFmtId="169" fontId="0" fillId="2" borderId="0" xfId="3" applyNumberFormat="1" applyFont="1" applyFill="1"/>
    <xf numFmtId="0" fontId="3" fillId="2" borderId="21" xfId="1" applyFont="1" applyFill="1" applyBorder="1" applyAlignment="1">
      <alignment horizontal="center" vertical="center" wrapText="1"/>
    </xf>
    <xf numFmtId="0" fontId="3" fillId="2" borderId="16" xfId="1" applyFont="1" applyFill="1" applyBorder="1" applyAlignment="1">
      <alignment horizontal="center" vertical="center" wrapText="1"/>
    </xf>
    <xf numFmtId="0" fontId="3" fillId="2" borderId="27" xfId="1" applyFont="1" applyFill="1" applyBorder="1" applyAlignment="1">
      <alignment horizontal="center" vertical="center" textRotation="90" wrapText="1"/>
    </xf>
    <xf numFmtId="0" fontId="3" fillId="2" borderId="29" xfId="1" applyFont="1" applyFill="1" applyBorder="1" applyAlignment="1">
      <alignment horizontal="center" vertical="center" textRotation="90" wrapText="1"/>
    </xf>
    <xf numFmtId="0" fontId="3" fillId="2" borderId="11" xfId="1" applyFont="1" applyFill="1" applyBorder="1" applyAlignment="1">
      <alignment horizontal="center" vertical="center" textRotation="90" wrapText="1"/>
    </xf>
    <xf numFmtId="4" fontId="4" fillId="2" borderId="20" xfId="1" applyNumberFormat="1" applyFont="1" applyFill="1" applyBorder="1" applyAlignment="1">
      <alignment horizontal="right" vertical="center" wrapText="1"/>
    </xf>
    <xf numFmtId="4" fontId="4" fillId="2" borderId="2" xfId="1" applyNumberFormat="1" applyFont="1" applyFill="1" applyBorder="1" applyAlignment="1">
      <alignment horizontal="right" vertical="center" wrapText="1"/>
    </xf>
    <xf numFmtId="4" fontId="4" fillId="4" borderId="22" xfId="1" applyNumberFormat="1" applyFont="1" applyFill="1" applyBorder="1" applyAlignment="1">
      <alignment horizontal="center" vertical="center" wrapText="1"/>
    </xf>
    <xf numFmtId="4" fontId="4" fillId="4" borderId="5" xfId="1" applyNumberFormat="1" applyFont="1" applyFill="1" applyBorder="1" applyAlignment="1">
      <alignment horizontal="center" vertical="center" wrapText="1"/>
    </xf>
    <xf numFmtId="0" fontId="3" fillId="2" borderId="30" xfId="1" applyFont="1" applyFill="1" applyBorder="1" applyAlignment="1">
      <alignment horizontal="center" vertical="center" textRotation="90" wrapText="1"/>
    </xf>
    <xf numFmtId="4" fontId="4" fillId="2" borderId="17" xfId="1" applyNumberFormat="1" applyFont="1" applyFill="1" applyBorder="1" applyAlignment="1">
      <alignment horizontal="right" vertical="center" wrapText="1"/>
    </xf>
    <xf numFmtId="4" fontId="4" fillId="2" borderId="18" xfId="1" applyNumberFormat="1" applyFont="1" applyFill="1" applyBorder="1" applyAlignment="1">
      <alignment horizontal="right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 wrapText="1"/>
    </xf>
    <xf numFmtId="0" fontId="3" fillId="3" borderId="11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4" fillId="3" borderId="13" xfId="1" applyFont="1" applyFill="1" applyBorder="1" applyAlignment="1">
      <alignment horizontal="center" vertical="center" wrapText="1"/>
    </xf>
    <xf numFmtId="165" fontId="4" fillId="3" borderId="9" xfId="2" applyNumberFormat="1" applyFont="1" applyFill="1" applyBorder="1" applyAlignment="1">
      <alignment horizontal="center" vertical="center" wrapText="1"/>
    </xf>
    <xf numFmtId="165" fontId="4" fillId="3" borderId="10" xfId="2" applyNumberFormat="1" applyFont="1" applyFill="1" applyBorder="1" applyAlignment="1">
      <alignment horizontal="center" vertical="center" wrapText="1"/>
    </xf>
    <xf numFmtId="3" fontId="7" fillId="0" borderId="0" xfId="4" applyNumberFormat="1" applyFont="1" applyAlignment="1">
      <alignment horizontal="center"/>
    </xf>
  </cellXfs>
  <cellStyles count="5">
    <cellStyle name="Обычный" xfId="0" builtinId="0"/>
    <cellStyle name="Обычный 2 3" xfId="4"/>
    <cellStyle name="Обычный_Услуги_по передаче" xfId="1"/>
    <cellStyle name="Финансовый" xfId="3" builtinId="3"/>
    <cellStyle name="Финансовый_Услуги_по передаче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41"/>
  <sheetViews>
    <sheetView tabSelected="1" view="pageBreakPreview" zoomScale="70" zoomScaleNormal="70" zoomScaleSheetLayoutView="70" workbookViewId="0">
      <selection activeCell="G35" sqref="G35"/>
    </sheetView>
  </sheetViews>
  <sheetFormatPr defaultRowHeight="15" x14ac:dyDescent="0.25"/>
  <cols>
    <col min="2" max="2" width="66.28515625" customWidth="1"/>
    <col min="4" max="4" width="18" customWidth="1"/>
    <col min="6" max="6" width="15.85546875" customWidth="1"/>
    <col min="7" max="7" width="17.42578125" customWidth="1"/>
    <col min="8" max="8" width="17.7109375" customWidth="1"/>
    <col min="9" max="9" width="17.140625" bestFit="1" customWidth="1"/>
  </cols>
  <sheetData>
    <row r="1" spans="1:8" s="3" customFormat="1" ht="27" customHeight="1" x14ac:dyDescent="0.25">
      <c r="A1" s="56" t="s">
        <v>0</v>
      </c>
      <c r="B1" s="56"/>
      <c r="C1" s="56"/>
      <c r="D1" s="56"/>
      <c r="E1" s="56"/>
      <c r="F1" s="56"/>
      <c r="G1" s="56"/>
      <c r="H1" s="56"/>
    </row>
    <row r="2" spans="1:8" s="3" customFormat="1" ht="34.5" customHeight="1" thickBot="1" x14ac:dyDescent="0.3">
      <c r="A2" s="57"/>
      <c r="B2" s="57"/>
      <c r="C2" s="57"/>
      <c r="D2" s="57"/>
      <c r="E2" s="57"/>
      <c r="F2" s="57"/>
      <c r="G2" s="57"/>
      <c r="H2" s="57"/>
    </row>
    <row r="3" spans="1:8" s="3" customFormat="1" ht="24" customHeight="1" x14ac:dyDescent="0.25">
      <c r="A3" s="58" t="s">
        <v>1</v>
      </c>
      <c r="B3" s="60" t="s">
        <v>2</v>
      </c>
      <c r="C3" s="62" t="s">
        <v>3</v>
      </c>
      <c r="D3" s="64">
        <v>41122</v>
      </c>
      <c r="E3" s="64"/>
      <c r="F3" s="64"/>
      <c r="G3" s="64"/>
      <c r="H3" s="65"/>
    </row>
    <row r="4" spans="1:8" s="3" customFormat="1" ht="24" customHeight="1" thickBot="1" x14ac:dyDescent="0.3">
      <c r="A4" s="59"/>
      <c r="B4" s="61"/>
      <c r="C4" s="63"/>
      <c r="D4" s="4" t="s">
        <v>4</v>
      </c>
      <c r="E4" s="5" t="s">
        <v>5</v>
      </c>
      <c r="F4" s="5" t="s">
        <v>6</v>
      </c>
      <c r="G4" s="5" t="s">
        <v>7</v>
      </c>
      <c r="H4" s="6" t="s">
        <v>8</v>
      </c>
    </row>
    <row r="5" spans="1:8" ht="22.5" customHeight="1" x14ac:dyDescent="0.25">
      <c r="A5" s="54" t="s">
        <v>19</v>
      </c>
      <c r="B5" s="55"/>
      <c r="C5" s="7"/>
      <c r="D5" s="8">
        <f t="shared" ref="D5:F5" si="0">D8+D14+D20</f>
        <v>610488213</v>
      </c>
      <c r="E5" s="8">
        <f t="shared" si="0"/>
        <v>0</v>
      </c>
      <c r="F5" s="8">
        <f t="shared" si="0"/>
        <v>5511491</v>
      </c>
      <c r="G5" s="8">
        <f>G8+G14+G20</f>
        <v>708025</v>
      </c>
      <c r="H5" s="9">
        <f>D5+E5+F5+G5</f>
        <v>616707729</v>
      </c>
    </row>
    <row r="6" spans="1:8" ht="22.5" customHeight="1" x14ac:dyDescent="0.25">
      <c r="A6" s="49" t="s">
        <v>20</v>
      </c>
      <c r="B6" s="50"/>
      <c r="C6" s="10"/>
      <c r="D6" s="11">
        <f t="shared" ref="D6:F6" si="1">D13+D19+D25</f>
        <v>272206</v>
      </c>
      <c r="E6" s="11">
        <f t="shared" si="1"/>
        <v>0</v>
      </c>
      <c r="F6" s="11">
        <f t="shared" si="1"/>
        <v>218466</v>
      </c>
      <c r="G6" s="11">
        <f>G13+G19+G25</f>
        <v>275022</v>
      </c>
      <c r="H6" s="12">
        <f>D6+E6+F6+G6</f>
        <v>765694</v>
      </c>
    </row>
    <row r="7" spans="1:8" s="16" customFormat="1" ht="16.5" x14ac:dyDescent="0.25">
      <c r="A7" s="51"/>
      <c r="B7" s="52"/>
      <c r="C7" s="13"/>
      <c r="D7" s="14"/>
      <c r="E7" s="14"/>
      <c r="F7" s="14"/>
      <c r="G7" s="14"/>
      <c r="H7" s="15"/>
    </row>
    <row r="8" spans="1:8" s="16" customFormat="1" ht="16.5" x14ac:dyDescent="0.25">
      <c r="A8" s="17">
        <v>1</v>
      </c>
      <c r="B8" s="18" t="s">
        <v>9</v>
      </c>
      <c r="C8" s="44" t="s">
        <v>10</v>
      </c>
      <c r="D8" s="19">
        <f>SUM(D9:D13)</f>
        <v>0</v>
      </c>
      <c r="E8" s="20">
        <f t="shared" ref="E8:G8" si="2">SUM(E9:E13)</f>
        <v>0</v>
      </c>
      <c r="F8" s="20">
        <f t="shared" si="2"/>
        <v>36880</v>
      </c>
      <c r="G8" s="21">
        <f t="shared" si="2"/>
        <v>0</v>
      </c>
      <c r="H8" s="22">
        <f t="shared" ref="H8:H25" si="3">SUM(D8:G8)</f>
        <v>36880</v>
      </c>
    </row>
    <row r="9" spans="1:8" s="3" customFormat="1" ht="16.5" x14ac:dyDescent="0.25">
      <c r="A9" s="46" t="s">
        <v>11</v>
      </c>
      <c r="B9" s="23" t="s">
        <v>12</v>
      </c>
      <c r="C9" s="44"/>
      <c r="D9" s="24">
        <v>0</v>
      </c>
      <c r="E9" s="25">
        <v>0</v>
      </c>
      <c r="F9" s="26">
        <v>36880</v>
      </c>
      <c r="G9" s="27">
        <v>0</v>
      </c>
      <c r="H9" s="28">
        <f t="shared" si="3"/>
        <v>36880</v>
      </c>
    </row>
    <row r="10" spans="1:8" s="3" customFormat="1" ht="16.5" x14ac:dyDescent="0.25">
      <c r="A10" s="47"/>
      <c r="B10" s="23" t="s">
        <v>13</v>
      </c>
      <c r="C10" s="44"/>
      <c r="D10" s="24">
        <v>0</v>
      </c>
      <c r="E10" s="25">
        <v>0</v>
      </c>
      <c r="F10" s="25">
        <v>0</v>
      </c>
      <c r="G10" s="27">
        <v>0</v>
      </c>
      <c r="H10" s="28">
        <f t="shared" si="3"/>
        <v>0</v>
      </c>
    </row>
    <row r="11" spans="1:8" s="3" customFormat="1" ht="16.5" x14ac:dyDescent="0.25">
      <c r="A11" s="47"/>
      <c r="B11" s="23" t="s">
        <v>14</v>
      </c>
      <c r="C11" s="44"/>
      <c r="D11" s="24">
        <v>0</v>
      </c>
      <c r="E11" s="25">
        <v>0</v>
      </c>
      <c r="F11" s="25">
        <v>0</v>
      </c>
      <c r="G11" s="27">
        <v>0</v>
      </c>
      <c r="H11" s="28">
        <f t="shared" si="3"/>
        <v>0</v>
      </c>
    </row>
    <row r="12" spans="1:8" s="3" customFormat="1" ht="33" x14ac:dyDescent="0.25">
      <c r="A12" s="47"/>
      <c r="B12" s="23" t="s">
        <v>15</v>
      </c>
      <c r="C12" s="44"/>
      <c r="D12" s="24">
        <v>0</v>
      </c>
      <c r="E12" s="25">
        <v>0</v>
      </c>
      <c r="F12" s="25">
        <v>0</v>
      </c>
      <c r="G12" s="27">
        <v>0</v>
      </c>
      <c r="H12" s="28">
        <f t="shared" si="3"/>
        <v>0</v>
      </c>
    </row>
    <row r="13" spans="1:8" s="3" customFormat="1" ht="16.5" x14ac:dyDescent="0.25">
      <c r="A13" s="53"/>
      <c r="B13" s="23" t="s">
        <v>16</v>
      </c>
      <c r="C13" s="44"/>
      <c r="D13" s="24">
        <v>0</v>
      </c>
      <c r="E13" s="25">
        <v>0</v>
      </c>
      <c r="F13" s="25"/>
      <c r="G13" s="27">
        <v>0</v>
      </c>
      <c r="H13" s="29">
        <f t="shared" si="3"/>
        <v>0</v>
      </c>
    </row>
    <row r="14" spans="1:8" s="16" customFormat="1" ht="16.5" x14ac:dyDescent="0.25">
      <c r="A14" s="30">
        <v>2</v>
      </c>
      <c r="B14" s="31" t="s">
        <v>17</v>
      </c>
      <c r="C14" s="44" t="s">
        <v>10</v>
      </c>
      <c r="D14" s="32">
        <f>SUM(D15:D19)</f>
        <v>659302</v>
      </c>
      <c r="E14" s="33">
        <f t="shared" ref="E14:G14" si="4">SUM(E15:E19)</f>
        <v>0</v>
      </c>
      <c r="F14" s="33">
        <f t="shared" si="4"/>
        <v>5474611</v>
      </c>
      <c r="G14" s="33">
        <f t="shared" si="4"/>
        <v>708025</v>
      </c>
      <c r="H14" s="22">
        <f t="shared" si="3"/>
        <v>6841938</v>
      </c>
    </row>
    <row r="15" spans="1:8" s="3" customFormat="1" ht="16.5" x14ac:dyDescent="0.25">
      <c r="A15" s="46" t="s">
        <v>11</v>
      </c>
      <c r="B15" s="23" t="s">
        <v>12</v>
      </c>
      <c r="C15" s="44"/>
      <c r="D15" s="34">
        <f>540610+118692</f>
        <v>659302</v>
      </c>
      <c r="E15" s="26">
        <v>0</v>
      </c>
      <c r="F15" s="26">
        <f>675632+4580513</f>
        <v>5256145</v>
      </c>
      <c r="G15" s="26">
        <f>17110+415893</f>
        <v>433003</v>
      </c>
      <c r="H15" s="35">
        <f t="shared" si="3"/>
        <v>6348450</v>
      </c>
    </row>
    <row r="16" spans="1:8" s="3" customFormat="1" ht="16.5" x14ac:dyDescent="0.25">
      <c r="A16" s="47"/>
      <c r="B16" s="23" t="s">
        <v>13</v>
      </c>
      <c r="C16" s="44"/>
      <c r="D16" s="34">
        <v>0</v>
      </c>
      <c r="E16" s="26">
        <v>0</v>
      </c>
      <c r="F16" s="26">
        <v>0</v>
      </c>
      <c r="G16" s="26">
        <v>0</v>
      </c>
      <c r="H16" s="35">
        <f t="shared" si="3"/>
        <v>0</v>
      </c>
    </row>
    <row r="17" spans="1:9" s="3" customFormat="1" ht="16.5" x14ac:dyDescent="0.25">
      <c r="A17" s="47"/>
      <c r="B17" s="23" t="s">
        <v>14</v>
      </c>
      <c r="C17" s="44"/>
      <c r="D17" s="34">
        <v>0</v>
      </c>
      <c r="E17" s="26">
        <v>0</v>
      </c>
      <c r="F17" s="26">
        <v>0</v>
      </c>
      <c r="G17" s="26">
        <v>0</v>
      </c>
      <c r="H17" s="35">
        <f t="shared" si="3"/>
        <v>0</v>
      </c>
    </row>
    <row r="18" spans="1:9" s="3" customFormat="1" ht="33" x14ac:dyDescent="0.25">
      <c r="A18" s="47"/>
      <c r="B18" s="23" t="s">
        <v>15</v>
      </c>
      <c r="C18" s="44"/>
      <c r="D18" s="34">
        <v>0</v>
      </c>
      <c r="E18" s="26">
        <v>0</v>
      </c>
      <c r="F18" s="26">
        <v>0</v>
      </c>
      <c r="G18" s="26">
        <v>0</v>
      </c>
      <c r="H18" s="35">
        <f t="shared" si="3"/>
        <v>0</v>
      </c>
    </row>
    <row r="19" spans="1:9" s="3" customFormat="1" ht="16.5" x14ac:dyDescent="0.25">
      <c r="A19" s="53"/>
      <c r="B19" s="23" t="s">
        <v>16</v>
      </c>
      <c r="C19" s="44"/>
      <c r="D19" s="34">
        <v>0</v>
      </c>
      <c r="E19" s="26">
        <v>0</v>
      </c>
      <c r="F19" s="26">
        <f>123739+46140+36569+12018</f>
        <v>218466</v>
      </c>
      <c r="G19" s="26">
        <f>74522+29753+121464+49283</f>
        <v>275022</v>
      </c>
      <c r="H19" s="35">
        <f t="shared" si="3"/>
        <v>493488</v>
      </c>
    </row>
    <row r="20" spans="1:9" s="16" customFormat="1" ht="16.5" x14ac:dyDescent="0.25">
      <c r="A20" s="30">
        <v>3</v>
      </c>
      <c r="B20" s="31" t="s">
        <v>18</v>
      </c>
      <c r="C20" s="44" t="s">
        <v>10</v>
      </c>
      <c r="D20" s="32">
        <f>SUM(D21:D25)</f>
        <v>609828911</v>
      </c>
      <c r="E20" s="33">
        <f t="shared" ref="E20:G20" si="5">SUM(E21:E25)</f>
        <v>0</v>
      </c>
      <c r="F20" s="36">
        <f t="shared" si="5"/>
        <v>0</v>
      </c>
      <c r="G20" s="33">
        <f t="shared" si="5"/>
        <v>0</v>
      </c>
      <c r="H20" s="22">
        <f t="shared" si="3"/>
        <v>609828911</v>
      </c>
    </row>
    <row r="21" spans="1:9" s="3" customFormat="1" ht="16.5" x14ac:dyDescent="0.25">
      <c r="A21" s="46" t="s">
        <v>11</v>
      </c>
      <c r="B21" s="23" t="s">
        <v>12</v>
      </c>
      <c r="C21" s="44"/>
      <c r="D21" s="34">
        <f>8671171+600885534</f>
        <v>609556705</v>
      </c>
      <c r="E21" s="37">
        <v>0</v>
      </c>
      <c r="F21" s="37">
        <v>0</v>
      </c>
      <c r="G21" s="37">
        <v>0</v>
      </c>
      <c r="H21" s="28">
        <f t="shared" si="3"/>
        <v>609556705</v>
      </c>
    </row>
    <row r="22" spans="1:9" s="3" customFormat="1" ht="16.5" x14ac:dyDescent="0.25">
      <c r="A22" s="47"/>
      <c r="B22" s="23" t="s">
        <v>13</v>
      </c>
      <c r="C22" s="44"/>
      <c r="D22" s="38">
        <v>0</v>
      </c>
      <c r="E22" s="37">
        <v>0</v>
      </c>
      <c r="F22" s="37">
        <v>0</v>
      </c>
      <c r="G22" s="37">
        <v>0</v>
      </c>
      <c r="H22" s="28">
        <f t="shared" si="3"/>
        <v>0</v>
      </c>
    </row>
    <row r="23" spans="1:9" s="3" customFormat="1" ht="16.5" x14ac:dyDescent="0.25">
      <c r="A23" s="47"/>
      <c r="B23" s="23" t="s">
        <v>14</v>
      </c>
      <c r="C23" s="44"/>
      <c r="D23" s="38">
        <v>0</v>
      </c>
      <c r="E23" s="37">
        <v>0</v>
      </c>
      <c r="F23" s="37">
        <v>0</v>
      </c>
      <c r="G23" s="37">
        <v>0</v>
      </c>
      <c r="H23" s="28">
        <f t="shared" si="3"/>
        <v>0</v>
      </c>
    </row>
    <row r="24" spans="1:9" s="3" customFormat="1" ht="33" x14ac:dyDescent="0.25">
      <c r="A24" s="47"/>
      <c r="B24" s="23" t="s">
        <v>15</v>
      </c>
      <c r="C24" s="44"/>
      <c r="D24" s="38">
        <v>0</v>
      </c>
      <c r="E24" s="37">
        <v>0</v>
      </c>
      <c r="F24" s="37">
        <v>0</v>
      </c>
      <c r="G24" s="37">
        <v>0</v>
      </c>
      <c r="H24" s="28">
        <f t="shared" si="3"/>
        <v>0</v>
      </c>
    </row>
    <row r="25" spans="1:9" s="3" customFormat="1" ht="17.25" thickBot="1" x14ac:dyDescent="0.3">
      <c r="A25" s="48"/>
      <c r="B25" s="39" t="s">
        <v>16</v>
      </c>
      <c r="C25" s="45"/>
      <c r="D25" s="40">
        <f>205466+66740</f>
        <v>272206</v>
      </c>
      <c r="E25" s="41">
        <v>0</v>
      </c>
      <c r="F25" s="41">
        <v>0</v>
      </c>
      <c r="G25" s="41">
        <v>0</v>
      </c>
      <c r="H25" s="42">
        <f t="shared" si="3"/>
        <v>272206</v>
      </c>
      <c r="I25" s="43"/>
    </row>
    <row r="27" spans="1:9" x14ac:dyDescent="0.25">
      <c r="H27" s="2"/>
    </row>
    <row r="28" spans="1:9" x14ac:dyDescent="0.25">
      <c r="H28" s="2"/>
    </row>
    <row r="29" spans="1:9" ht="18.75" x14ac:dyDescent="0.3">
      <c r="G29" s="2"/>
      <c r="H29" s="2"/>
      <c r="I29" s="66"/>
    </row>
    <row r="37" spans="7:7" x14ac:dyDescent="0.25">
      <c r="G37" s="1"/>
    </row>
    <row r="41" spans="7:7" x14ac:dyDescent="0.25">
      <c r="G41" s="2"/>
    </row>
  </sheetData>
  <mergeCells count="14">
    <mergeCell ref="C20:C25"/>
    <mergeCell ref="A21:A25"/>
    <mergeCell ref="A6:B6"/>
    <mergeCell ref="A7:B7"/>
    <mergeCell ref="C8:C13"/>
    <mergeCell ref="A9:A13"/>
    <mergeCell ref="C14:C19"/>
    <mergeCell ref="A15:A19"/>
    <mergeCell ref="A1:H2"/>
    <mergeCell ref="A3:A4"/>
    <mergeCell ref="B3:B4"/>
    <mergeCell ref="C3:C4"/>
    <mergeCell ref="D3:H3"/>
    <mergeCell ref="A5:B5"/>
  </mergeCells>
  <pageMargins left="0.7" right="0.7" top="0.75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август (20г)</vt:lpstr>
      <vt:lpstr>'август (20г)'!Область_печати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2012-09-06T11:29:06Z</dcterms:modified>
</cp:coreProperties>
</file>