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Сентябрь (20г)" sheetId="41" r:id="rId1"/>
  </sheets>
  <definedNames>
    <definedName name="_xlnm.Print_Area" localSheetId="0">'Сентябрь (20г)'!$A$1:$H$55</definedName>
  </definedNames>
  <calcPr calcId="145621"/>
</workbook>
</file>

<file path=xl/calcChain.xml><?xml version="1.0" encoding="utf-8"?>
<calcChain xmlns="http://schemas.openxmlformats.org/spreadsheetml/2006/main">
  <c r="G15" i="41" l="1"/>
  <c r="F15" i="41"/>
  <c r="G19" i="41"/>
  <c r="G14" i="41" s="1"/>
  <c r="F19" i="41"/>
  <c r="H19" i="41" s="1"/>
  <c r="D25" i="41"/>
  <c r="D21" i="41"/>
  <c r="D20" i="41" s="1"/>
  <c r="F21" i="41"/>
  <c r="H21" i="41"/>
  <c r="H55" i="41"/>
  <c r="H54" i="41"/>
  <c r="H53" i="41"/>
  <c r="H52" i="41"/>
  <c r="H51" i="41"/>
  <c r="G50" i="41"/>
  <c r="F50" i="41"/>
  <c r="E50" i="41"/>
  <c r="D50" i="41"/>
  <c r="H49" i="41"/>
  <c r="H48" i="41"/>
  <c r="H47" i="41"/>
  <c r="H46" i="41"/>
  <c r="H45" i="41"/>
  <c r="G44" i="41"/>
  <c r="F44" i="41"/>
  <c r="E44" i="41"/>
  <c r="D44" i="41"/>
  <c r="H43" i="41"/>
  <c r="H42" i="41"/>
  <c r="H41" i="41"/>
  <c r="H40" i="41"/>
  <c r="H39" i="41"/>
  <c r="G38" i="41"/>
  <c r="F38" i="41"/>
  <c r="E38" i="41"/>
  <c r="D38" i="41"/>
  <c r="H37" i="41"/>
  <c r="H36" i="41"/>
  <c r="H35" i="41"/>
  <c r="H34" i="41"/>
  <c r="H33" i="41"/>
  <c r="G32" i="41"/>
  <c r="F32" i="41"/>
  <c r="E32" i="41"/>
  <c r="D32" i="41"/>
  <c r="H31" i="41"/>
  <c r="H30" i="41"/>
  <c r="H29" i="41"/>
  <c r="H28" i="41"/>
  <c r="H27" i="41"/>
  <c r="G26" i="41"/>
  <c r="F26" i="41"/>
  <c r="E26" i="41"/>
  <c r="D26" i="41"/>
  <c r="H24" i="41"/>
  <c r="H23" i="41"/>
  <c r="H22" i="41"/>
  <c r="G20" i="41"/>
  <c r="F20" i="41"/>
  <c r="E20" i="41"/>
  <c r="H18" i="41"/>
  <c r="H17" i="41"/>
  <c r="H16" i="41"/>
  <c r="H15" i="41"/>
  <c r="E14" i="41"/>
  <c r="D14" i="41"/>
  <c r="H13" i="41"/>
  <c r="H12" i="41"/>
  <c r="H11" i="41"/>
  <c r="H10" i="41"/>
  <c r="H9" i="41"/>
  <c r="G8" i="41"/>
  <c r="F8" i="41"/>
  <c r="E8" i="41"/>
  <c r="D8" i="41"/>
  <c r="G6" i="41"/>
  <c r="E6" i="41"/>
  <c r="E5" i="41" l="1"/>
  <c r="H44" i="41"/>
  <c r="F6" i="41"/>
  <c r="H26" i="41"/>
  <c r="H32" i="41"/>
  <c r="H8" i="41"/>
  <c r="H38" i="41"/>
  <c r="H50" i="41"/>
  <c r="H20" i="41"/>
  <c r="D5" i="41"/>
  <c r="G5" i="41"/>
  <c r="H14" i="41"/>
  <c r="D6" i="41"/>
  <c r="H6" i="41" s="1"/>
  <c r="H25" i="41"/>
  <c r="F14" i="41"/>
  <c r="F5" i="41" s="1"/>
  <c r="H5" i="41" l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<sst xmlns="http://schemas.openxmlformats.org/spreadsheetml/2006/main" count="75" uniqueCount="26">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</sst>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abSelected="1" view="pageBreakPreview" zoomScale="70" zoomScaleNormal="70" zoomScaleSheetLayoutView="70" workbookViewId="0">
      <selection activeCell="I1" sqref="I1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8" s="1" customFormat="1" ht="34.5" customHeight="1" thickBot="1" x14ac:dyDescent="0.3">
      <c r="A2" s="69"/>
      <c r="B2" s="69"/>
      <c r="C2" s="69"/>
      <c r="D2" s="69"/>
      <c r="E2" s="69"/>
      <c r="F2" s="69"/>
      <c r="G2" s="69"/>
      <c r="H2" s="69"/>
    </row>
    <row r="3" spans="1:8" s="1" customFormat="1" ht="24" customHeight="1" x14ac:dyDescent="0.25">
      <c r="A3" s="70" t="s">
        <v>1</v>
      </c>
      <c r="B3" s="72" t="s">
        <v>2</v>
      </c>
      <c r="C3" s="74" t="s">
        <v>3</v>
      </c>
      <c r="D3" s="76">
        <v>42614</v>
      </c>
      <c r="E3" s="77"/>
      <c r="F3" s="77"/>
      <c r="G3" s="77"/>
      <c r="H3" s="78"/>
    </row>
    <row r="4" spans="1:8" s="1" customFormat="1" ht="24" customHeight="1" thickBot="1" x14ac:dyDescent="0.3">
      <c r="A4" s="71"/>
      <c r="B4" s="73"/>
      <c r="C4" s="75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8" ht="22.5" customHeight="1" x14ac:dyDescent="0.25">
      <c r="A5" s="66" t="s">
        <v>19</v>
      </c>
      <c r="B5" s="67"/>
      <c r="C5" s="2"/>
      <c r="D5" s="50">
        <f>D8+D14+D20+D26+D32+D38+D44+D50</f>
        <v>476526412</v>
      </c>
      <c r="E5" s="3">
        <f>E8+E14+E20+E26+E32+E38+E44+E50</f>
        <v>66184</v>
      </c>
      <c r="F5" s="3">
        <f>F8+F14+F20+F26+F32+F38+F44+F50</f>
        <v>6803990</v>
      </c>
      <c r="G5" s="3">
        <f t="shared" ref="G5" si="0">G8+G14+G20+G26+G32+G38+G44</f>
        <v>667382</v>
      </c>
      <c r="H5" s="4">
        <f>D5+E5+F5+G5</f>
        <v>484063968</v>
      </c>
    </row>
    <row r="6" spans="1:8" ht="22.5" customHeight="1" x14ac:dyDescent="0.25">
      <c r="A6" s="79" t="s">
        <v>20</v>
      </c>
      <c r="B6" s="80"/>
      <c r="C6" s="5"/>
      <c r="D6" s="51">
        <f>D13+D19+D25+D31+D37+D43+D49</f>
        <v>253491</v>
      </c>
      <c r="E6" s="6">
        <f t="shared" ref="E6" si="1">E13+E19+E25</f>
        <v>0</v>
      </c>
      <c r="F6" s="6">
        <f>F13+F19+F25+F31+F37+F43+F49</f>
        <v>177583</v>
      </c>
      <c r="G6" s="6">
        <f>G13+G19+G25+G31+G37+G43+G49</f>
        <v>293368</v>
      </c>
      <c r="H6" s="7">
        <f>D6+E6+F6+G6</f>
        <v>724442</v>
      </c>
    </row>
    <row r="7" spans="1:8" s="11" customFormat="1" ht="16.5" x14ac:dyDescent="0.25">
      <c r="A7" s="81"/>
      <c r="B7" s="82"/>
      <c r="C7" s="8"/>
      <c r="D7" s="9"/>
      <c r="E7" s="9"/>
      <c r="F7" s="9"/>
      <c r="G7" s="9"/>
      <c r="H7" s="10"/>
    </row>
    <row r="8" spans="1:8" s="11" customFormat="1" ht="16.5" x14ac:dyDescent="0.25">
      <c r="A8" s="12">
        <v>1</v>
      </c>
      <c r="B8" s="13" t="s">
        <v>9</v>
      </c>
      <c r="C8" s="83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35232</v>
      </c>
      <c r="G8" s="15">
        <f t="shared" si="2"/>
        <v>0</v>
      </c>
      <c r="H8" s="46">
        <f t="shared" ref="H8:H53" si="3">SUM(D8:G8)</f>
        <v>35232</v>
      </c>
    </row>
    <row r="9" spans="1:8" s="1" customFormat="1" ht="16.5" x14ac:dyDescent="0.25">
      <c r="A9" s="84" t="s">
        <v>11</v>
      </c>
      <c r="B9" s="17" t="s">
        <v>12</v>
      </c>
      <c r="C9" s="83"/>
      <c r="D9" s="53">
        <v>0</v>
      </c>
      <c r="E9" s="18">
        <v>0</v>
      </c>
      <c r="F9" s="59">
        <v>35232</v>
      </c>
      <c r="G9" s="20">
        <v>0</v>
      </c>
      <c r="H9" s="21">
        <f t="shared" si="3"/>
        <v>35232</v>
      </c>
    </row>
    <row r="10" spans="1:8" s="1" customFormat="1" ht="16.5" x14ac:dyDescent="0.25">
      <c r="A10" s="85"/>
      <c r="B10" s="17" t="s">
        <v>13</v>
      </c>
      <c r="C10" s="83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8" s="1" customFormat="1" ht="16.5" x14ac:dyDescent="0.25">
      <c r="A11" s="85"/>
      <c r="B11" s="17" t="s">
        <v>14</v>
      </c>
      <c r="C11" s="83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8" s="1" customFormat="1" ht="33" x14ac:dyDescent="0.25">
      <c r="A12" s="85"/>
      <c r="B12" s="17" t="s">
        <v>15</v>
      </c>
      <c r="C12" s="83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8" s="1" customFormat="1" ht="16.5" x14ac:dyDescent="0.25">
      <c r="A13" s="86"/>
      <c r="B13" s="17" t="s">
        <v>16</v>
      </c>
      <c r="C13" s="83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8" s="11" customFormat="1" ht="16.5" x14ac:dyDescent="0.25">
      <c r="A14" s="23">
        <v>2</v>
      </c>
      <c r="B14" s="24" t="s">
        <v>17</v>
      </c>
      <c r="C14" s="87" t="s">
        <v>10</v>
      </c>
      <c r="D14" s="54">
        <f>SUM(D15:D19)</f>
        <v>10502</v>
      </c>
      <c r="E14" s="25">
        <f t="shared" ref="E14:G14" si="4">SUM(E15:E19)</f>
        <v>486</v>
      </c>
      <c r="F14" s="25">
        <f t="shared" si="4"/>
        <v>6075503</v>
      </c>
      <c r="G14" s="25">
        <f t="shared" si="4"/>
        <v>651541</v>
      </c>
      <c r="H14" s="25">
        <f>SUM(H15:H19)</f>
        <v>6738032</v>
      </c>
    </row>
    <row r="15" spans="1:8" s="1" customFormat="1" ht="16.5" x14ac:dyDescent="0.25">
      <c r="A15" s="84" t="s">
        <v>11</v>
      </c>
      <c r="B15" s="17" t="s">
        <v>12</v>
      </c>
      <c r="C15" s="87"/>
      <c r="D15" s="55"/>
      <c r="E15" s="59">
        <v>486</v>
      </c>
      <c r="F15" s="59">
        <f>5654619+25419+48470+2937+166475</f>
        <v>5897920</v>
      </c>
      <c r="G15" s="59">
        <f>336906+8469+12798</f>
        <v>358173</v>
      </c>
      <c r="H15" s="26">
        <f t="shared" si="3"/>
        <v>6256579</v>
      </c>
    </row>
    <row r="16" spans="1:8" s="1" customFormat="1" ht="16.5" x14ac:dyDescent="0.25">
      <c r="A16" s="85"/>
      <c r="B16" s="17" t="s">
        <v>13</v>
      </c>
      <c r="C16" s="87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85"/>
      <c r="B17" s="17" t="s">
        <v>14</v>
      </c>
      <c r="C17" s="87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85"/>
      <c r="B18" s="17" t="s">
        <v>15</v>
      </c>
      <c r="C18" s="87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86"/>
      <c r="B19" s="17" t="s">
        <v>16</v>
      </c>
      <c r="C19" s="87"/>
      <c r="D19" s="55">
        <v>10502</v>
      </c>
      <c r="E19" s="19">
        <v>0</v>
      </c>
      <c r="F19" s="19">
        <f>132713+44870</f>
        <v>177583</v>
      </c>
      <c r="G19" s="19">
        <f>90853+34288+120823+47404</f>
        <v>293368</v>
      </c>
      <c r="H19" s="26">
        <f t="shared" si="3"/>
        <v>481453</v>
      </c>
    </row>
    <row r="20" spans="1:8" s="11" customFormat="1" ht="16.5" x14ac:dyDescent="0.25">
      <c r="A20" s="23">
        <v>3</v>
      </c>
      <c r="B20" s="24" t="s">
        <v>18</v>
      </c>
      <c r="C20" s="87" t="s">
        <v>10</v>
      </c>
      <c r="D20" s="54">
        <f>SUM(D21:D25)</f>
        <v>475690033</v>
      </c>
      <c r="E20" s="25">
        <f t="shared" ref="E20:G20" si="5">SUM(E21:E25)</f>
        <v>0</v>
      </c>
      <c r="F20" s="27">
        <f t="shared" si="5"/>
        <v>4272</v>
      </c>
      <c r="G20" s="25">
        <f t="shared" si="5"/>
        <v>0</v>
      </c>
      <c r="H20" s="16">
        <f t="shared" si="3"/>
        <v>475694305</v>
      </c>
    </row>
    <row r="21" spans="1:8" s="1" customFormat="1" ht="16.5" x14ac:dyDescent="0.25">
      <c r="A21" s="84" t="s">
        <v>11</v>
      </c>
      <c r="B21" s="17" t="s">
        <v>12</v>
      </c>
      <c r="C21" s="87"/>
      <c r="D21" s="61">
        <f>413070976+60703080+1547962+125026</f>
        <v>475447044</v>
      </c>
      <c r="E21" s="28"/>
      <c r="F21" s="60">
        <f>3356+916</f>
        <v>4272</v>
      </c>
      <c r="G21" s="28"/>
      <c r="H21" s="21">
        <f t="shared" si="3"/>
        <v>475451316</v>
      </c>
    </row>
    <row r="22" spans="1:8" s="1" customFormat="1" ht="16.5" x14ac:dyDescent="0.25">
      <c r="A22" s="85"/>
      <c r="B22" s="17" t="s">
        <v>13</v>
      </c>
      <c r="C22" s="87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85"/>
      <c r="B23" s="17" t="s">
        <v>14</v>
      </c>
      <c r="C23" s="87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85"/>
      <c r="B24" s="17" t="s">
        <v>15</v>
      </c>
      <c r="C24" s="87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85"/>
      <c r="B25" s="29" t="s">
        <v>16</v>
      </c>
      <c r="C25" s="88"/>
      <c r="D25" s="57">
        <f>181963+61026</f>
        <v>242989</v>
      </c>
      <c r="E25" s="30">
        <v>0</v>
      </c>
      <c r="F25" s="30"/>
      <c r="G25" s="30"/>
      <c r="H25" s="64">
        <f>SUM(D25:G25)</f>
        <v>242989</v>
      </c>
    </row>
    <row r="26" spans="1:8" ht="16.5" x14ac:dyDescent="0.25">
      <c r="A26" s="38">
        <v>4</v>
      </c>
      <c r="B26" s="31" t="s">
        <v>21</v>
      </c>
      <c r="C26" s="87" t="s">
        <v>10</v>
      </c>
      <c r="D26" s="48">
        <f>SUM(D27:D31)</f>
        <v>700533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65">
        <f t="shared" si="3"/>
        <v>700533</v>
      </c>
    </row>
    <row r="27" spans="1:8" ht="16.5" x14ac:dyDescent="0.25">
      <c r="A27" s="89" t="s">
        <v>11</v>
      </c>
      <c r="B27" s="33" t="s">
        <v>12</v>
      </c>
      <c r="C27" s="87"/>
      <c r="D27" s="62">
        <v>700533</v>
      </c>
      <c r="E27" s="34">
        <v>0</v>
      </c>
      <c r="F27" s="34">
        <v>0</v>
      </c>
      <c r="G27" s="34">
        <v>0</v>
      </c>
      <c r="H27" s="35">
        <f>SUM(D27:G27)</f>
        <v>700533</v>
      </c>
    </row>
    <row r="28" spans="1:8" ht="16.5" x14ac:dyDescent="0.25">
      <c r="A28" s="89"/>
      <c r="B28" s="33" t="s">
        <v>13</v>
      </c>
      <c r="C28" s="87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89"/>
      <c r="B29" s="33" t="s">
        <v>14</v>
      </c>
      <c r="C29" s="87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89"/>
      <c r="B30" s="33" t="s">
        <v>15</v>
      </c>
      <c r="C30" s="87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89"/>
      <c r="B31" s="33" t="s">
        <v>16</v>
      </c>
      <c r="C31" s="87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87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89" t="s">
        <v>11</v>
      </c>
      <c r="B33" s="33" t="s">
        <v>12</v>
      </c>
      <c r="C33" s="87"/>
      <c r="D33" s="49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89"/>
      <c r="B34" s="33" t="s">
        <v>13</v>
      </c>
      <c r="C34" s="87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89"/>
      <c r="B35" s="33" t="s">
        <v>14</v>
      </c>
      <c r="C35" s="87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89"/>
      <c r="B36" s="33" t="s">
        <v>15</v>
      </c>
      <c r="C36" s="87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90"/>
      <c r="B37" s="40" t="s">
        <v>16</v>
      </c>
      <c r="C37" s="88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87" t="s">
        <v>10</v>
      </c>
      <c r="D38" s="48">
        <f>SUM(D39:D43)</f>
        <v>0</v>
      </c>
      <c r="E38" s="32">
        <f t="shared" ref="E38:G38" si="8">SUM(E39:E43)</f>
        <v>0</v>
      </c>
      <c r="F38" s="32">
        <f t="shared" si="8"/>
        <v>193209</v>
      </c>
      <c r="G38" s="32">
        <f t="shared" si="8"/>
        <v>15841</v>
      </c>
      <c r="H38" s="16">
        <f t="shared" si="3"/>
        <v>209050</v>
      </c>
    </row>
    <row r="39" spans="1:8" ht="16.5" x14ac:dyDescent="0.25">
      <c r="A39" s="89" t="s">
        <v>11</v>
      </c>
      <c r="B39" s="33" t="s">
        <v>12</v>
      </c>
      <c r="C39" s="87"/>
      <c r="D39" s="49">
        <v>0</v>
      </c>
      <c r="E39" s="34">
        <v>0</v>
      </c>
      <c r="F39" s="63">
        <v>193209</v>
      </c>
      <c r="G39" s="63">
        <v>15841</v>
      </c>
      <c r="H39" s="35">
        <f t="shared" si="3"/>
        <v>209050</v>
      </c>
    </row>
    <row r="40" spans="1:8" ht="16.5" x14ac:dyDescent="0.25">
      <c r="A40" s="89"/>
      <c r="B40" s="33" t="s">
        <v>13</v>
      </c>
      <c r="C40" s="87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89"/>
      <c r="B41" s="33" t="s">
        <v>14</v>
      </c>
      <c r="C41" s="87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89"/>
      <c r="B42" s="33" t="s">
        <v>15</v>
      </c>
      <c r="C42" s="87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89"/>
      <c r="B43" s="33" t="s">
        <v>16</v>
      </c>
      <c r="C43" s="87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91" t="s">
        <v>10</v>
      </c>
      <c r="D44" s="32">
        <f>SUM(D45:D49)</f>
        <v>115040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si="3"/>
        <v>115040</v>
      </c>
    </row>
    <row r="45" spans="1:8" ht="16.5" x14ac:dyDescent="0.25">
      <c r="A45" s="89" t="s">
        <v>11</v>
      </c>
      <c r="B45" s="33" t="s">
        <v>12</v>
      </c>
      <c r="C45" s="91"/>
      <c r="D45" s="63">
        <v>115040</v>
      </c>
      <c r="E45" s="34">
        <v>0</v>
      </c>
      <c r="F45" s="34">
        <v>0</v>
      </c>
      <c r="G45" s="34">
        <v>0</v>
      </c>
      <c r="H45" s="35">
        <f t="shared" si="3"/>
        <v>115040</v>
      </c>
    </row>
    <row r="46" spans="1:8" ht="16.5" x14ac:dyDescent="0.25">
      <c r="A46" s="89"/>
      <c r="B46" s="33" t="s">
        <v>13</v>
      </c>
      <c r="C46" s="91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89"/>
      <c r="B47" s="33" t="s">
        <v>14</v>
      </c>
      <c r="C47" s="91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89"/>
      <c r="B48" s="33" t="s">
        <v>15</v>
      </c>
      <c r="C48" s="91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89"/>
      <c r="B49" s="33" t="s">
        <v>16</v>
      </c>
      <c r="C49" s="91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91" t="s">
        <v>10</v>
      </c>
      <c r="D50" s="32">
        <f>SUM(D51:D55)</f>
        <v>10304</v>
      </c>
      <c r="E50" s="32">
        <f t="shared" ref="E50:G50" si="10">SUM(E51:E55)</f>
        <v>65698</v>
      </c>
      <c r="F50" s="32">
        <f t="shared" si="10"/>
        <v>495774</v>
      </c>
      <c r="G50" s="32">
        <f t="shared" si="10"/>
        <v>0</v>
      </c>
      <c r="H50" s="47">
        <f t="shared" si="3"/>
        <v>571776</v>
      </c>
    </row>
    <row r="51" spans="1:8" ht="16.5" x14ac:dyDescent="0.25">
      <c r="A51" s="89" t="s">
        <v>11</v>
      </c>
      <c r="B51" s="33" t="s">
        <v>12</v>
      </c>
      <c r="C51" s="91"/>
      <c r="D51" s="34">
        <v>10304</v>
      </c>
      <c r="E51" s="34">
        <v>65698</v>
      </c>
      <c r="F51" s="34">
        <v>495774</v>
      </c>
      <c r="G51" s="34">
        <v>0</v>
      </c>
      <c r="H51" s="35">
        <f t="shared" si="3"/>
        <v>571776</v>
      </c>
    </row>
    <row r="52" spans="1:8" ht="16.5" x14ac:dyDescent="0.25">
      <c r="A52" s="89"/>
      <c r="B52" s="33" t="s">
        <v>13</v>
      </c>
      <c r="C52" s="91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89"/>
      <c r="B53" s="33" t="s">
        <v>14</v>
      </c>
      <c r="C53" s="91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89"/>
      <c r="B54" s="33" t="s">
        <v>15</v>
      </c>
      <c r="C54" s="91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93"/>
      <c r="B55" s="39" t="s">
        <v>16</v>
      </c>
      <c r="C55" s="92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(20г)</vt:lpstr>
      <vt:lpstr>'Сентябрь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2016-10-10T05:46:24Z</dcterms:modified>
</cp:coreProperties>
</file>